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E:\Abid\Abid\own Setup\Future Plan\New circle of sites\2nd Circle\5th Phrase\Done\Pub\Excelstemplates.com\Templates\Project Plan\"/>
    </mc:Choice>
  </mc:AlternateContent>
  <xr:revisionPtr revIDLastSave="0" documentId="13_ncr:1_{37159CA4-C0D3-4AB5-9FB4-A686D0B459EC}" xr6:coauthVersionLast="47" xr6:coauthVersionMax="47" xr10:uidLastSave="{00000000-0000-0000-0000-000000000000}"/>
  <bookViews>
    <workbookView xWindow="-120" yWindow="-120" windowWidth="29040" windowHeight="15840" activeTab="1" xr2:uid="{EF405AD9-BD72-49DB-A00E-BEE17FCDB849}"/>
  </bookViews>
  <sheets>
    <sheet name="Intro" sheetId="6" r:id="rId1"/>
    <sheet name="Project Plan" sheetId="3" r:id="rId2"/>
    <sheet name="License" sheetId="8" r:id="rId3"/>
  </sheets>
  <definedNames>
    <definedName name="rng_C_Completed">'Project Plan'!$I$10:$I$34</definedName>
    <definedName name="rng_C_Duration">'Project Plan'!$H$10:$H$34</definedName>
    <definedName name="rng_C_Pending">'Project Plan'!$J$10:$J$34</definedName>
    <definedName name="rng_C_Progress">'Project Plan'!$F$10:$F$34</definedName>
    <definedName name="rng_C_StartDate">'Project Plan'!$D$10:$D$34</definedName>
    <definedName name="rng_C_Tasks">'Project Plan'!$B$10:$B$34</definedName>
    <definedName name="rng_completedPercent">License!$D$1125</definedName>
    <definedName name="rng_duration">License!$E$1124</definedName>
    <definedName name="rng_end">License!$E$1126</definedName>
    <definedName name="rng_mandays">License!$E$1127</definedName>
    <definedName name="rng_N_Duration">IF(ISNA(rng_C_Duration),0,rng_C_Duration)</definedName>
    <definedName name="rng_start">License!$E$1125</definedName>
    <definedName name="rng_task_notstarted">License!$H$1127</definedName>
    <definedName name="rng_tasks_completed">License!$H$1125</definedName>
    <definedName name="rng_tasks_inprogress">License!$H$1126</definedName>
    <definedName name="rng_totaltasks">License!$H$1124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3" l="1"/>
  <c r="H11" i="3"/>
  <c r="H12" i="3"/>
  <c r="I12" i="3" s="1"/>
  <c r="H13" i="3"/>
  <c r="H14" i="3"/>
  <c r="H15" i="3"/>
  <c r="H16" i="3"/>
  <c r="I16" i="3" s="1"/>
  <c r="J16" i="3" s="1"/>
  <c r="H17" i="3"/>
  <c r="H18" i="3"/>
  <c r="H19" i="3"/>
  <c r="I19" i="3" s="1"/>
  <c r="J19" i="3" s="1"/>
  <c r="H20" i="3"/>
  <c r="I20" i="3" s="1"/>
  <c r="J20" i="3" s="1"/>
  <c r="H21" i="3"/>
  <c r="H22" i="3"/>
  <c r="I22" i="3" s="1"/>
  <c r="H23" i="3"/>
  <c r="H24" i="3"/>
  <c r="H25" i="3"/>
  <c r="I25" i="3" s="1"/>
  <c r="J25" i="3" s="1"/>
  <c r="H26" i="3"/>
  <c r="I26" i="3" s="1"/>
  <c r="J26" i="3" s="1"/>
  <c r="H27" i="3"/>
  <c r="I27" i="3" s="1"/>
  <c r="J27" i="3" s="1"/>
  <c r="H28" i="3"/>
  <c r="I28" i="3" s="1"/>
  <c r="J28" i="3" s="1"/>
  <c r="H29" i="3"/>
  <c r="I29" i="3" s="1"/>
  <c r="J29" i="3" s="1"/>
  <c r="H30" i="3"/>
  <c r="I30" i="3" s="1"/>
  <c r="J30" i="3" s="1"/>
  <c r="H31" i="3"/>
  <c r="I31" i="3" s="1"/>
  <c r="J31" i="3" s="1"/>
  <c r="H32" i="3"/>
  <c r="I32" i="3" s="1"/>
  <c r="J32" i="3" s="1"/>
  <c r="H33" i="3"/>
  <c r="I33" i="3" s="1"/>
  <c r="J33" i="3" s="1"/>
  <c r="H34" i="3"/>
  <c r="I34" i="3" s="1"/>
  <c r="I13" i="3"/>
  <c r="J13" i="3" s="1"/>
  <c r="I14" i="3"/>
  <c r="J14" i="3" s="1"/>
  <c r="I15" i="3"/>
  <c r="J15" i="3" s="1"/>
  <c r="I17" i="3"/>
  <c r="I18" i="3"/>
  <c r="J18" i="3" s="1"/>
  <c r="I21" i="3"/>
  <c r="J21" i="3" s="1"/>
  <c r="I23" i="3"/>
  <c r="J34" i="3" l="1"/>
  <c r="J22" i="3"/>
  <c r="J23" i="3"/>
  <c r="J17" i="3"/>
  <c r="I11" i="3"/>
  <c r="J11" i="3" s="1"/>
  <c r="AC23" i="6"/>
  <c r="J12" i="3"/>
  <c r="I24" i="3"/>
  <c r="J24" i="3" s="1"/>
  <c r="F1125" i="8" l="1"/>
  <c r="G1125" i="8"/>
  <c r="F1126" i="8"/>
  <c r="G1126" i="8"/>
  <c r="D1127" i="8"/>
  <c r="F1127" i="8"/>
  <c r="G1127" i="8"/>
  <c r="F1124" i="8"/>
  <c r="G1124" i="8"/>
  <c r="D1124" i="8"/>
  <c r="AF23" i="6"/>
  <c r="H1127" i="8" s="1"/>
  <c r="AA5" i="3" s="1"/>
  <c r="AF22" i="6"/>
  <c r="H1126" i="8" s="1"/>
  <c r="AA4" i="3" s="1"/>
  <c r="AC22" i="6"/>
  <c r="AF21" i="6"/>
  <c r="H1125" i="8" s="1"/>
  <c r="AA3" i="3" s="1"/>
  <c r="AC21" i="6"/>
  <c r="E1125" i="8" s="1"/>
  <c r="AB21" i="6"/>
  <c r="AB22" i="6" s="1"/>
  <c r="D1126" i="8" s="1"/>
  <c r="AF20" i="6"/>
  <c r="H1124" i="8" s="1"/>
  <c r="AA2" i="3" s="1"/>
  <c r="I10" i="3" l="1"/>
  <c r="J10" i="3" s="1"/>
  <c r="D1125" i="8"/>
  <c r="Y3" i="3"/>
  <c r="E1127" i="8"/>
  <c r="Y5" i="3" s="1"/>
  <c r="AC20" i="6"/>
  <c r="E1124" i="8" s="1"/>
  <c r="Y2" i="3" s="1"/>
  <c r="E1126" i="8"/>
  <c r="Y4" i="3" s="1"/>
</calcChain>
</file>

<file path=xl/sharedStrings.xml><?xml version="1.0" encoding="utf-8"?>
<sst xmlns="http://schemas.openxmlformats.org/spreadsheetml/2006/main" count="110" uniqueCount="85">
  <si>
    <t>Progress</t>
  </si>
  <si>
    <t>Completed</t>
  </si>
  <si>
    <t>Status</t>
  </si>
  <si>
    <t>Not Started</t>
  </si>
  <si>
    <t>In progress</t>
  </si>
  <si>
    <t>Person 1</t>
  </si>
  <si>
    <t>Person 2</t>
  </si>
  <si>
    <t>Person 3</t>
  </si>
  <si>
    <t>Person 4</t>
  </si>
  <si>
    <t>Person 5</t>
  </si>
  <si>
    <t>Person 6</t>
  </si>
  <si>
    <t>Person 7</t>
  </si>
  <si>
    <t>Person 8</t>
  </si>
  <si>
    <t>Person 9</t>
  </si>
  <si>
    <t>Person 10</t>
  </si>
  <si>
    <t>Task Title 1</t>
  </si>
  <si>
    <t>Task Title 2</t>
  </si>
  <si>
    <t>Task Title 3</t>
  </si>
  <si>
    <t>Task Title 4</t>
  </si>
  <si>
    <t>Task Title 5</t>
  </si>
  <si>
    <t>Task Title 6</t>
  </si>
  <si>
    <t>Task Title 7</t>
  </si>
  <si>
    <t>Task Title 8</t>
  </si>
  <si>
    <t>Task Title 9</t>
  </si>
  <si>
    <t>Task Title 10</t>
  </si>
  <si>
    <t>Task Title 11</t>
  </si>
  <si>
    <t>Task Title 12</t>
  </si>
  <si>
    <t>Task Title 13</t>
  </si>
  <si>
    <t>Task Title 14</t>
  </si>
  <si>
    <t>Task Title 15</t>
  </si>
  <si>
    <t>Enter Name of the Project</t>
  </si>
  <si>
    <t>Gantt Chart</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</si>
  <si>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</si>
  <si>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</si>
  <si>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</si>
  <si>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</si>
  <si>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TOTAL TASKS </t>
    </r>
    <r>
      <rPr>
        <b/>
        <sz val="11"/>
        <color theme="1"/>
        <rFont val="Webdings"/>
        <family val="1"/>
        <charset val="2"/>
      </rPr>
      <t>4</t>
    </r>
  </si>
  <si>
    <r>
      <t xml:space="preserve">Duration </t>
    </r>
    <r>
      <rPr>
        <b/>
        <sz val="11"/>
        <color theme="1"/>
        <rFont val="Webdings"/>
        <family val="1"/>
        <charset val="2"/>
      </rPr>
      <t>4</t>
    </r>
  </si>
  <si>
    <r>
      <t xml:space="preserve">Overall
Progress 
</t>
    </r>
    <r>
      <rPr>
        <b/>
        <sz val="14"/>
        <color theme="1"/>
        <rFont val="Webdings"/>
        <family val="1"/>
        <charset val="2"/>
      </rPr>
      <t>4</t>
    </r>
  </si>
  <si>
    <t>Enter Your Name</t>
  </si>
  <si>
    <r>
      <t xml:space="preserve">Project Name </t>
    </r>
    <r>
      <rPr>
        <sz val="14"/>
        <color theme="7" tint="-0.499984740745262"/>
        <rFont val="Webdings"/>
        <family val="1"/>
        <charset val="2"/>
      </rPr>
      <t>4</t>
    </r>
  </si>
  <si>
    <r>
      <t xml:space="preserve">Project Manager </t>
    </r>
    <r>
      <rPr>
        <sz val="14"/>
        <color theme="7" tint="-0.499984740745262"/>
        <rFont val="Webdings"/>
        <family val="1"/>
        <charset val="2"/>
      </rPr>
      <t>4</t>
    </r>
  </si>
  <si>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</si>
  <si>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</si>
  <si>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</si>
  <si>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</si>
  <si>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</si>
  <si>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</si>
  <si>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</si>
  <si>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</si>
  <si>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</si>
  <si>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Duration</t>
  </si>
  <si>
    <t>Pending</t>
  </si>
  <si>
    <r>
      <t xml:space="preserve">Project Start </t>
    </r>
    <r>
      <rPr>
        <b/>
        <sz val="11"/>
        <color theme="1"/>
        <rFont val="Webdings"/>
        <family val="1"/>
        <charset val="2"/>
      </rPr>
      <t>4</t>
    </r>
  </si>
  <si>
    <r>
      <t xml:space="preserve">Project End </t>
    </r>
    <r>
      <rPr>
        <b/>
        <sz val="11"/>
        <color theme="1"/>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</si>
  <si>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</si>
  <si>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</si>
  <si>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 xml:space="preserve">Analysistabs™ License Agreement </t>
  </si>
  <si>
    <r>
      <rPr>
        <b/>
        <sz val="12"/>
        <color theme="1"/>
        <rFont val="Calibri"/>
        <family val="2"/>
        <scheme val="minor"/>
      </rPr>
      <t>Licensed Product</t>
    </r>
    <r>
      <rPr>
        <sz val="12"/>
        <color theme="1"/>
        <rFont val="Calibri"/>
        <family val="2"/>
        <scheme val="minor"/>
      </rPr>
      <t xml:space="preserve">: Single User License to Analysistabs™ Project Plan Template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</si>
  <si>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</si>
  <si>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</si>
  <si>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</si>
  <si>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</si>
  <si>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</si>
  <si>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</si>
  <si>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</si>
  <si>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</si>
  <si>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</si>
  <si>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</si>
  <si>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r>
      <rPr>
        <sz val="11"/>
        <color rgb="FF00A0C8"/>
        <rFont val="Webdings"/>
        <family val="1"/>
        <charset val="2"/>
      </rPr>
      <t>i</t>
    </r>
    <r>
      <rPr>
        <sz val="11"/>
        <color rgb="FF00A0C8"/>
        <rFont val="Calibri"/>
        <family val="2"/>
        <scheme val="minor"/>
      </rPr>
      <t xml:space="preserve"> This is a free template, you can use this template to plan a small project with 25 tasks, check our premium templates for multiple projects and more features.</t>
    </r>
  </si>
  <si>
    <r>
      <t xml:space="preserve">Project Background </t>
    </r>
    <r>
      <rPr>
        <sz val="14"/>
        <color theme="7" tint="-0.499984740745262"/>
        <rFont val="Webdings"/>
        <family val="1"/>
        <charset val="2"/>
      </rPr>
      <t>4</t>
    </r>
  </si>
  <si>
    <r>
      <t xml:space="preserve">Man-days </t>
    </r>
    <r>
      <rPr>
        <b/>
        <sz val="11"/>
        <color theme="1"/>
        <rFont val="Webdings"/>
        <family val="1"/>
        <charset val="2"/>
      </rPr>
      <t>4</t>
    </r>
  </si>
  <si>
    <t>Reproducing of this template is not permitted for reselling, rebranding, team usage, company usage, training and any other business purpose.</t>
  </si>
  <si>
    <t xml:space="preserve">Go to 'Task Management' sheet, enter the lis of Tasks and Timelines in the Required Columns of the Data Table. Project Summary &amp; Gantt chart is updated automatically based on your data. </t>
  </si>
  <si>
    <t>Task Manager</t>
  </si>
  <si>
    <t>Task Title</t>
  </si>
  <si>
    <t>AssignedTo</t>
  </si>
  <si>
    <t>Start</t>
  </si>
  <si>
    <t>End</t>
  </si>
  <si>
    <t>Excel Project Plan Template</t>
  </si>
  <si>
    <t>Excel Project Plan Template for Managing Projects, Tasks and Timeline in Excel.</t>
  </si>
  <si>
    <r>
      <t>Excelx.com is Powered By Analysistabs.com. This Template/Excel File and sample data is created by Analysistabs</t>
    </r>
    <r>
      <rPr>
        <sz val="12"/>
        <color theme="1"/>
        <rFont val="Calibri"/>
        <family val="2"/>
      </rPr>
      <t>™</t>
    </r>
    <r>
      <rPr>
        <sz val="12"/>
        <color theme="1"/>
        <rFont val="Calibri"/>
        <family val="2"/>
        <scheme val="minor"/>
      </rPr>
      <t xml:space="preserve">. </t>
    </r>
  </si>
  <si>
    <r>
      <rPr>
        <sz val="12"/>
        <color theme="9"/>
        <rFont val="Calibri"/>
        <family val="2"/>
        <scheme val="minor"/>
      </rPr>
      <t>Excelx Powered By</t>
    </r>
    <r>
      <rPr>
        <sz val="12"/>
        <color theme="7"/>
        <rFont val="Calibri"/>
        <family val="2"/>
        <scheme val="minor"/>
      </rPr>
      <t xml:space="preserve"> Analysistabs </t>
    </r>
    <r>
      <rPr>
        <sz val="12"/>
        <color theme="7"/>
        <rFont val="Calibri"/>
        <family val="2"/>
      </rPr>
      <t>™</t>
    </r>
    <r>
      <rPr>
        <sz val="12"/>
        <color theme="1"/>
        <rFont val="Calibri"/>
        <family val="2"/>
        <scheme val="minor"/>
      </rPr>
      <t xml:space="preserve"> is developing Free and Premium l Project Management Templates.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</si>
  <si>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Enter the Project Description Here!</t>
  </si>
  <si>
    <t>https://analysistabs.com/project/management/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</si>
</sst>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d\-mmm\-yy;@"/>
  </numFmts>
  <fonts count="51">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b/>
      <sz val="16"/>
      <color theme="7" tint="-0.499984740745262"/>
      <name val="Bahnschrift"/>
      <family val="2"/>
    </font>
    <font>
      <b/>
      <sz val="22"/>
      <color theme="0"/>
      <name val="Bahnschrift"/>
      <family val="2"/>
    </font>
    <font>
      <sz val="11"/>
      <color theme="9"/>
      <name val="Calibri"/>
      <family val="2"/>
      <scheme val="minor"/>
    </font>
    <font>
      <b/>
      <sz val="16"/>
      <color theme="9"/>
      <name val="Calibri"/>
      <family val="2"/>
      <scheme val="minor"/>
    </font>
    <font>
      <b/>
      <sz val="11"/>
      <color theme="1"/>
      <name val="Webdings"/>
      <family val="1"/>
      <charset val="2"/>
    </font>
    <font>
      <b/>
      <sz val="14"/>
      <color theme="1"/>
      <name val="Webdings"/>
      <family val="1"/>
      <charset val="2"/>
    </font>
    <font>
      <b/>
      <sz val="14"/>
      <color theme="1"/>
      <name val="Calibri"/>
      <family val="2"/>
      <scheme val="minor"/>
    </font>
    <font>
      <sz val="14"/>
      <color theme="7" tint="-0.499984740745262"/>
      <name val="Bahnschrift"/>
      <family val="2"/>
    </font>
    <font>
      <sz val="14"/>
      <color theme="7" tint="-0.499984740745262"/>
      <name val="Webdings"/>
      <family val="1"/>
      <charset val="2"/>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b/>
      <sz val="14"/>
      <color theme="0"/>
      <name val="Calibri"/>
      <family val="2"/>
      <scheme val="minor"/>
    </font>
    <font>
      <sz val="12"/>
      <color theme="7" tint="-0.499984740745262"/>
      <name val="Bahnschrift"/>
      <family val="2"/>
    </font>
    <font>
      <sz val="18"/>
      <name val="Webdings"/>
      <family val="1"/>
      <charset val="2"/>
    </font>
    <font>
      <sz val="20"/>
      <color theme="1"/>
      <name val="Calibri"/>
      <family val="2"/>
      <scheme val="minor"/>
    </font>
    <font>
      <sz val="11"/>
      <name val="Webdings"/>
      <family val="1"/>
      <charset val="2"/>
    </font>
    <font>
      <b/>
      <sz val="12"/>
      <color theme="1"/>
      <name val="Calibri"/>
      <family val="2"/>
      <scheme val="minor"/>
    </font>
    <font>
      <sz val="12"/>
      <color theme="1"/>
      <name val="Calibri"/>
      <family val="2"/>
    </font>
    <font>
      <sz val="11"/>
      <color theme="1"/>
      <name val="Webdings"/>
      <family val="1"/>
      <charset val="2"/>
    </font>
    <font>
      <sz val="18"/>
      <color rgb="FF00A0C8"/>
      <name val="Webdings"/>
      <family val="1"/>
      <charset val="2"/>
    </font>
    <font>
      <b/>
      <sz val="20"/>
      <color rgb="FF00A0C8"/>
      <name val="Calibri"/>
      <family val="2"/>
      <scheme val="minor"/>
    </font>
    <font>
      <b/>
      <sz val="11"/>
      <color theme="7" tint="-0.499984740745262"/>
      <name val="Calibri"/>
      <family val="2"/>
      <scheme val="minor"/>
    </font>
    <font>
      <b/>
      <sz val="11"/>
      <color theme="7" tint="0.79998168889431442"/>
      <name val="Calibri"/>
      <family val="2"/>
      <scheme val="minor"/>
    </font>
    <font>
      <b/>
      <u/>
      <sz val="11"/>
      <color rgb="FF00A0C8"/>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0" tint="-4.9989318521683403E-2"/>
        <bgColor theme="0" tint="-0.14996795556505021"/>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bgColor indexed="64"/>
      </patternFill>
    </fill>
  </fills>
  <borders count="8">
    <border>
      <left/>
      <right/>
      <top/>
      <bottom/>
      <diagonal/>
    </border>
    <border>
      <left/>
      <right/>
      <top style="thin">
        <color theme="7" tint="0.59996337778862885"/>
      </top>
      <bottom style="thin">
        <color theme="7" tint="0.59996337778862885"/>
      </bottom>
      <diagonal/>
    </border>
    <border>
      <left style="thin">
        <color theme="7" tint="0.59996337778862885"/>
      </left>
      <right/>
      <top style="thin">
        <color theme="7" tint="0.59996337778862885"/>
      </top>
      <bottom style="thin">
        <color theme="7" tint="0.59996337778862885"/>
      </bottom>
      <diagonal/>
    </border>
    <border>
      <left/>
      <right style="thin">
        <color theme="7" tint="0.59996337778862885"/>
      </right>
      <top style="thin">
        <color theme="7" tint="0.59996337778862885"/>
      </top>
      <bottom style="thin">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right/>
      <top/>
      <bottom style="thin">
        <color theme="1"/>
      </bottom>
      <diagonal/>
    </border>
  </borders>
  <cellStyleXfs count="3">
    <xf numFmtId="0" fontId="0" fillId="0" borderId="0"/>
    <xf numFmtId="9" fontId="1" fillId="0" borderId="0" applyFont="0" applyFill="0" applyBorder="0" applyAlignment="0" applyProtection="0"/>
    <xf numFmtId="0" fontId="37" fillId="0" borderId="0" applyNumberFormat="0" applyFill="0" applyBorder="0" applyAlignment="0" applyProtection="0"/>
  </cellStyleXfs>
  <cellXfs count="10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6" borderId="0" xfId="0" applyFill="1"/>
    <xf numFmtId="0" fontId="17" fillId="2" borderId="0" xfId="0" applyFont="1" applyFill="1" applyAlignment="1">
      <alignment horizontal="left" vertical="center" wrapText="1"/>
    </xf>
    <xf numFmtId="0" fontId="16" fillId="4" borderId="0" xfId="0" applyFont="1" applyFill="1" applyAlignment="1">
      <alignment horizontal="center" vertical="center" wrapText="1"/>
    </xf>
    <xf numFmtId="0" fontId="0" fillId="5" borderId="0" xfId="0" applyFill="1" applyAlignment="1">
      <alignment vertical="center"/>
    </xf>
    <xf numFmtId="0" fontId="16" fillId="7" borderId="0" xfId="0" applyFont="1" applyFill="1"/>
    <xf numFmtId="0" fontId="0" fillId="7" borderId="0" xfId="0" applyFill="1" applyAlignment="1">
      <alignment horizontal="left" wrapText="1" indent="1"/>
    </xf>
    <xf numFmtId="0" fontId="5" fillId="6" borderId="0" xfId="0" applyFont="1" applyFill="1" applyAlignment="1">
      <alignment vertical="center"/>
    </xf>
    <xf numFmtId="0" fontId="4" fillId="0" borderId="0" xfId="0" applyFont="1"/>
    <xf numFmtId="0" fontId="0" fillId="2" borderId="0" xfId="0" applyFill="1" applyAlignment="1">
      <alignment vertical="center"/>
    </xf>
    <xf numFmtId="0" fontId="25" fillId="0" borderId="0" xfId="0" applyFont="1" applyAlignment="1">
      <alignment vertical="center"/>
    </xf>
    <xf numFmtId="0" fontId="16" fillId="7" borderId="0" xfId="0" applyFont="1" applyFill="1" applyAlignment="1">
      <alignment vertical="center" wrapText="1"/>
    </xf>
    <xf numFmtId="0" fontId="8" fillId="7" borderId="0" xfId="0" applyFont="1" applyFill="1" applyAlignment="1">
      <alignment vertical="center" wrapText="1"/>
    </xf>
    <xf numFmtId="0" fontId="33" fillId="0" borderId="0" xfId="0" applyFont="1"/>
    <xf numFmtId="0" fontId="34" fillId="0" borderId="0" xfId="0" applyFont="1"/>
    <xf numFmtId="9" fontId="34" fillId="0" borderId="0" xfId="1" applyFont="1" applyFill="1"/>
    <xf numFmtId="9" fontId="34" fillId="0" borderId="0" xfId="1" applyFont="1"/>
    <xf numFmtId="0" fontId="36"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24" fillId="6" borderId="4" xfId="0" applyFont="1" applyFill="1" applyBorder="1" applyAlignment="1">
      <alignment vertical="center"/>
    </xf>
    <xf numFmtId="0" fontId="0" fillId="3" borderId="0" xfId="0" applyFill="1"/>
    <xf numFmtId="0" fontId="46" fillId="2" borderId="0" xfId="0" applyFont="1" applyFill="1" applyAlignment="1">
      <alignment horizontal="right" vertical="center"/>
    </xf>
    <xf numFmtId="0" fontId="41" fillId="2" borderId="0" xfId="0" applyFont="1" applyFill="1" applyAlignment="1">
      <alignment vertical="center"/>
    </xf>
    <xf numFmtId="0" fontId="42" fillId="2" borderId="0" xfId="0" applyFont="1" applyFill="1" applyAlignment="1">
      <alignment horizontal="right" vertical="center"/>
    </xf>
    <xf numFmtId="0" fontId="8" fillId="2" borderId="0" xfId="0" applyFont="1" applyFill="1" applyAlignment="1">
      <alignment vertical="center"/>
    </xf>
    <xf numFmtId="0" fontId="45" fillId="2" borderId="0" xfId="0" applyFont="1" applyFill="1" applyAlignment="1">
      <alignment vertical="top"/>
    </xf>
    <xf numFmtId="0" fontId="0" fillId="2" borderId="0" xfId="0" applyFill="1" applyAlignment="1">
      <alignment horizontal="right"/>
    </xf>
    <xf numFmtId="0" fontId="40" fillId="2" borderId="0" xfId="0" applyFont="1" applyFill="1" applyAlignment="1">
      <alignment horizontal="right" vertical="center"/>
    </xf>
    <xf numFmtId="0" fontId="47" fillId="2" borderId="0" xfId="0" applyFont="1" applyFill="1" applyAlignment="1">
      <alignment vertical="center"/>
    </xf>
    <xf numFmtId="1" fontId="0" fillId="8" borderId="0" xfId="1" applyNumberFormat="1" applyFont="1" applyFill="1" applyBorder="1" applyAlignment="1">
      <alignment vertical="center"/>
    </xf>
    <xf numFmtId="0" fontId="0" fillId="8" borderId="0" xfId="0" applyFill="1" applyAlignment="1">
      <alignment vertical="center"/>
    </xf>
    <xf numFmtId="1" fontId="0" fillId="8" borderId="0" xfId="0" applyNumberFormat="1" applyFill="1" applyAlignment="1">
      <alignment vertical="center"/>
    </xf>
    <xf numFmtId="1" fontId="0" fillId="0" borderId="0" xfId="1" applyNumberFormat="1" applyFont="1" applyAlignment="1">
      <alignment vertical="center"/>
    </xf>
    <xf numFmtId="1" fontId="0" fillId="0" borderId="0" xfId="0" applyNumberFormat="1" applyAlignment="1">
      <alignment vertical="center"/>
    </xf>
    <xf numFmtId="1" fontId="0" fillId="8" borderId="0" xfId="1" applyNumberFormat="1" applyFont="1" applyFill="1" applyAlignment="1">
      <alignment vertical="center"/>
    </xf>
    <xf numFmtId="1" fontId="0" fillId="8" borderId="7" xfId="1" applyNumberFormat="1" applyFont="1" applyFill="1" applyBorder="1" applyAlignment="1">
      <alignment vertical="center"/>
    </xf>
    <xf numFmtId="0" fontId="0" fillId="8" borderId="7" xfId="0" applyFill="1" applyBorder="1" applyAlignment="1">
      <alignment vertical="center"/>
    </xf>
    <xf numFmtId="1" fontId="0" fillId="8" borderId="7" xfId="0" applyNumberFormat="1" applyFill="1" applyBorder="1" applyAlignment="1">
      <alignment vertical="center"/>
    </xf>
    <xf numFmtId="0" fontId="0" fillId="8" borderId="0" xfId="0" applyFill="1" applyAlignment="1" applyProtection="1">
      <alignment horizontal="left" vertical="center" indent="1"/>
      <protection locked="0"/>
    </xf>
    <xf numFmtId="164" fontId="0" fillId="8" borderId="0" xfId="0" applyNumberFormat="1" applyFill="1" applyAlignment="1" applyProtection="1">
      <alignment horizontal="left" vertical="center"/>
      <protection locked="0"/>
    </xf>
    <xf numFmtId="9" fontId="0" fillId="8" borderId="0" xfId="1" applyFont="1" applyFill="1" applyBorder="1" applyAlignment="1" applyProtection="1">
      <alignment vertical="center"/>
      <protection locked="0"/>
    </xf>
    <xf numFmtId="9" fontId="0" fillId="8" borderId="0" xfId="1" applyFont="1" applyFill="1" applyBorder="1" applyAlignment="1" applyProtection="1">
      <alignment horizontal="center" vertical="center"/>
      <protection locked="0"/>
    </xf>
    <xf numFmtId="0" fontId="0" fillId="0" borderId="0" xfId="0" applyAlignment="1" applyProtection="1">
      <alignment horizontal="left" vertical="center" indent="1"/>
      <protection locked="0"/>
    </xf>
    <xf numFmtId="164" fontId="0" fillId="0" borderId="0" xfId="0" applyNumberFormat="1" applyAlignment="1" applyProtection="1">
      <alignment horizontal="left" vertical="center"/>
      <protection locked="0"/>
    </xf>
    <xf numFmtId="9" fontId="0" fillId="0" borderId="0" xfId="1" applyFont="1" applyAlignment="1" applyProtection="1">
      <alignment vertical="center"/>
      <protection locked="0"/>
    </xf>
    <xf numFmtId="9" fontId="0" fillId="0" borderId="0" xfId="1" applyFont="1" applyAlignment="1" applyProtection="1">
      <alignment horizontal="center" vertical="center"/>
      <protection locked="0"/>
    </xf>
    <xf numFmtId="9" fontId="0" fillId="8" borderId="0" xfId="1" applyFont="1" applyFill="1" applyAlignment="1" applyProtection="1">
      <alignment vertical="center"/>
      <protection locked="0"/>
    </xf>
    <xf numFmtId="9" fontId="0" fillId="8" borderId="0" xfId="1" applyFont="1" applyFill="1" applyAlignment="1" applyProtection="1">
      <alignment horizontal="center" vertical="center"/>
      <protection locked="0"/>
    </xf>
    <xf numFmtId="0" fontId="0" fillId="8" borderId="7" xfId="0" applyFill="1" applyBorder="1" applyAlignment="1" applyProtection="1">
      <alignment horizontal="left" vertical="center" indent="1"/>
      <protection locked="0"/>
    </xf>
    <xf numFmtId="164" fontId="0" fillId="8" borderId="7" xfId="0" applyNumberFormat="1" applyFill="1" applyBorder="1" applyAlignment="1" applyProtection="1">
      <alignment horizontal="left" vertical="center"/>
      <protection locked="0"/>
    </xf>
    <xf numFmtId="9" fontId="0" fillId="8" borderId="7" xfId="1" applyFont="1" applyFill="1" applyBorder="1" applyAlignment="1" applyProtection="1">
      <alignment vertical="center"/>
      <protection locked="0"/>
    </xf>
    <xf numFmtId="9" fontId="0" fillId="8" borderId="7" xfId="1" applyFont="1" applyFill="1" applyBorder="1" applyAlignment="1" applyProtection="1">
      <alignment horizontal="center" vertical="center"/>
      <protection locked="0"/>
    </xf>
    <xf numFmtId="0" fontId="21" fillId="9" borderId="0" xfId="0" applyFont="1" applyFill="1" applyAlignment="1">
      <alignment horizontal="right" vertical="center" indent="1"/>
    </xf>
    <xf numFmtId="0" fontId="0" fillId="10" borderId="0" xfId="0" applyFill="1" applyAlignment="1">
      <alignment vertical="center"/>
    </xf>
    <xf numFmtId="0" fontId="14" fillId="10" borderId="0" xfId="0" applyFont="1" applyFill="1" applyAlignment="1">
      <alignment horizontal="left" vertical="center" indent="1"/>
    </xf>
    <xf numFmtId="0" fontId="0" fillId="10" borderId="0" xfId="0" applyFill="1" applyAlignment="1">
      <alignment horizontal="center" vertical="center"/>
    </xf>
    <xf numFmtId="0" fontId="20" fillId="10" borderId="0" xfId="0" applyFont="1" applyFill="1" applyAlignment="1">
      <alignment horizontal="left" vertical="center" indent="1"/>
    </xf>
    <xf numFmtId="164" fontId="13" fillId="10" borderId="0" xfId="0" applyNumberFormat="1" applyFont="1" applyFill="1" applyAlignment="1">
      <alignment horizontal="left" vertical="center" indent="1"/>
    </xf>
    <xf numFmtId="0" fontId="38" fillId="10" borderId="0" xfId="0" applyFont="1" applyFill="1" applyAlignment="1">
      <alignment horizontal="left" vertical="center" indent="1"/>
    </xf>
    <xf numFmtId="0" fontId="0" fillId="9" borderId="0" xfId="0" applyFill="1" applyAlignment="1">
      <alignment vertical="center"/>
    </xf>
    <xf numFmtId="0" fontId="48" fillId="9" borderId="0" xfId="0" applyFont="1" applyFill="1" applyAlignment="1">
      <alignment horizontal="left" vertical="center" indent="1"/>
    </xf>
    <xf numFmtId="0" fontId="48" fillId="9" borderId="0" xfId="0" applyFont="1" applyFill="1" applyAlignment="1">
      <alignment horizontal="left" vertical="center"/>
    </xf>
    <xf numFmtId="0" fontId="48" fillId="9" borderId="0" xfId="0" applyFont="1" applyFill="1" applyAlignment="1">
      <alignment horizontal="center" vertical="center"/>
    </xf>
    <xf numFmtId="0" fontId="49" fillId="9" borderId="0" xfId="0" applyFont="1" applyFill="1" applyAlignment="1">
      <alignment horizontal="center" vertical="center"/>
    </xf>
    <xf numFmtId="0" fontId="13" fillId="9" borderId="0" xfId="0" applyFont="1" applyFill="1" applyAlignment="1">
      <alignment horizontal="right" vertical="center" indent="1"/>
    </xf>
    <xf numFmtId="0" fontId="20" fillId="9" borderId="0" xfId="0" applyFont="1" applyFill="1" applyAlignment="1">
      <alignment horizontal="left" vertical="center" indent="1"/>
    </xf>
    <xf numFmtId="0" fontId="0" fillId="9" borderId="0" xfId="0" applyFill="1" applyAlignment="1">
      <alignment horizontal="left" vertical="center" indent="1"/>
    </xf>
    <xf numFmtId="0" fontId="0" fillId="12" borderId="0" xfId="0" applyFill="1" applyAlignment="1">
      <alignment vertical="center"/>
    </xf>
    <xf numFmtId="0" fontId="50" fillId="2" borderId="0" xfId="2" applyFont="1" applyFill="1" applyAlignment="1">
      <alignment horizontal="left" indent="1"/>
    </xf>
    <xf numFmtId="0" fontId="12" fillId="7" borderId="0" xfId="0" applyFont="1" applyFill="1" applyAlignment="1">
      <alignment horizontal="left" vertical="center" wrapText="1"/>
    </xf>
    <xf numFmtId="0" fontId="16"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24" fillId="5" borderId="0" xfId="0" applyFont="1" applyFill="1" applyAlignment="1">
      <alignment horizontal="center"/>
    </xf>
    <xf numFmtId="0" fontId="23" fillId="5" borderId="0" xfId="0" applyFont="1" applyFill="1" applyAlignment="1">
      <alignment horizontal="center" vertical="top"/>
    </xf>
    <xf numFmtId="0" fontId="16" fillId="7" borderId="0" xfId="0" applyFont="1" applyFill="1" applyAlignment="1">
      <alignment horizontal="center" vertical="center"/>
    </xf>
    <xf numFmtId="0" fontId="16" fillId="7" borderId="0" xfId="0" applyFont="1" applyFill="1" applyAlignment="1">
      <alignment horizontal="center" vertical="center" wrapText="1"/>
    </xf>
    <xf numFmtId="0" fontId="8" fillId="7" borderId="0" xfId="0" applyFont="1" applyFill="1" applyAlignment="1">
      <alignment horizontal="left" vertical="center" wrapText="1"/>
    </xf>
    <xf numFmtId="0" fontId="15" fillId="11" borderId="0" xfId="0" applyFont="1" applyFill="1" applyAlignment="1">
      <alignment horizontal="center" vertical="center"/>
    </xf>
    <xf numFmtId="0" fontId="15" fillId="12" borderId="0" xfId="0" applyFont="1" applyFill="1" applyAlignment="1">
      <alignment horizontal="center" vertical="center"/>
    </xf>
    <xf numFmtId="0" fontId="20" fillId="9" borderId="0" xfId="0" applyFont="1" applyFill="1" applyAlignment="1">
      <alignment horizontal="center" vertical="center" wrapText="1"/>
    </xf>
    <xf numFmtId="0" fontId="21" fillId="9" borderId="0" xfId="0" applyFont="1" applyFill="1" applyAlignment="1">
      <alignment horizontal="right" vertical="center" indent="1"/>
    </xf>
    <xf numFmtId="0" fontId="39" fillId="10" borderId="2" xfId="0" applyFont="1" applyFill="1" applyBorder="1" applyAlignment="1" applyProtection="1">
      <alignment horizontal="left" vertical="center" indent="1"/>
      <protection locked="0"/>
    </xf>
    <xf numFmtId="0" fontId="39" fillId="10" borderId="1" xfId="0" applyFont="1" applyFill="1" applyBorder="1" applyAlignment="1" applyProtection="1">
      <alignment horizontal="left" vertical="center" indent="1"/>
      <protection locked="0"/>
    </xf>
    <xf numFmtId="0" fontId="39" fillId="10" borderId="3" xfId="0" applyFont="1" applyFill="1" applyBorder="1" applyAlignment="1" applyProtection="1">
      <alignment horizontal="left" vertical="center" indent="1"/>
      <protection locked="0"/>
    </xf>
    <xf numFmtId="0" fontId="24" fillId="4" borderId="5" xfId="0" applyFont="1" applyFill="1" applyBorder="1" applyAlignment="1">
      <alignment horizontal="center"/>
    </xf>
    <xf numFmtId="0" fontId="24" fillId="4" borderId="6" xfId="0" applyFont="1" applyFill="1" applyBorder="1" applyAlignment="1">
      <alignment horizontal="center"/>
    </xf>
    <xf numFmtId="0" fontId="24" fillId="5" borderId="4" xfId="0" applyFont="1" applyFill="1" applyBorder="1" applyAlignment="1">
      <alignment horizontal="left" vertical="center" indent="1"/>
    </xf>
    <xf numFmtId="0" fontId="24" fillId="5" borderId="5"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99E39B"/>
      <color rgb="FF7EDC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33354274720062E-2"/>
          <c:y val="0.19402309008876495"/>
          <c:w val="0.80053329145055985"/>
          <c:h val="0.69011473653308941"/>
        </c:manualLayout>
      </c:layout>
      <c:doughnutChart>
        <c:varyColors val="1"/>
        <c:ser>
          <c:idx val="0"/>
          <c:order val="0"/>
          <c:spPr>
            <a:solidFill>
              <a:srgbClr val="00A0C8"/>
            </a:solidFill>
            <a:ln>
              <a:noFill/>
            </a:ln>
          </c:spPr>
          <c:dPt>
            <c:idx val="0"/>
            <c:bubble3D val="0"/>
            <c:spPr>
              <a:solidFill>
                <a:schemeClr val="accent3">
                  <a:lumMod val="75000"/>
                </a:schemeClr>
              </a:solidFill>
              <a:ln w="19050">
                <a:noFill/>
              </a:ln>
              <a:effectLst/>
            </c:spPr>
            <c:extLst>
              <c:ext xmlns:c16="http://schemas.microsoft.com/office/drawing/2014/chart" uri="{C3380CC4-5D6E-409C-BE32-E72D297353CC}">
                <c16:uniqueId val="{00000001-CD02-4698-B7A8-7ECC508AFD73}"/>
              </c:ext>
            </c:extLst>
          </c:dPt>
          <c:dPt>
            <c:idx val="1"/>
            <c:bubble3D val="0"/>
            <c:spPr>
              <a:solidFill>
                <a:schemeClr val="bg1"/>
              </a:solidFill>
              <a:ln w="19050">
                <a:noFill/>
              </a:ln>
              <a:effectLst/>
            </c:spPr>
            <c:extLst>
              <c:ext xmlns:c16="http://schemas.microsoft.com/office/drawing/2014/chart" uri="{C3380CC4-5D6E-409C-BE32-E72D297353CC}">
                <c16:uniqueId val="{00000003-CD02-4698-B7A8-7ECC508AFD73}"/>
              </c:ext>
            </c:extLst>
          </c:dPt>
          <c:val>
            <c:numRef>
              <c:f>License!$D$1125:$D$1126</c:f>
              <c:numCache>
                <c:formatCode>General</c:formatCode>
                <c:ptCount val="2"/>
                <c:pt idx="0" formatCode="0%">
                  <c:v>0.44666666666666666</c:v>
                </c:pt>
                <c:pt idx="1">
                  <c:v>0.55333333333333334</c:v>
                </c:pt>
              </c:numCache>
            </c:numRef>
          </c:val>
          <c:extLst>
            <c:ext xmlns:c16="http://schemas.microsoft.com/office/drawing/2014/chart" uri="{C3380CC4-5D6E-409C-BE32-E72D297353CC}">
              <c16:uniqueId val="{00000004-CD02-4698-B7A8-7ECC508AFD7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44754445498836"/>
          <c:y val="0.11663136060474266"/>
          <c:w val="0.71455247592740168"/>
          <c:h val="0.87751782805669776"/>
        </c:manualLayout>
      </c:layout>
      <c:barChart>
        <c:barDir val="bar"/>
        <c:grouping val="stacked"/>
        <c:varyColors val="0"/>
        <c:ser>
          <c:idx val="0"/>
          <c:order val="0"/>
          <c:tx>
            <c:v>START</c:v>
          </c:tx>
          <c:spPr>
            <a:noFill/>
            <a:ln>
              <a:noFill/>
            </a:ln>
            <a:effectLst/>
          </c:spPr>
          <c:invertIfNegative val="0"/>
          <c:cat>
            <c:strRef>
              <c:f>[0]!rng_C_Tasks</c:f>
              <c:strCache>
                <c:ptCount val="15"/>
                <c:pt idx="0">
                  <c:v>Task Title 1</c:v>
                </c:pt>
                <c:pt idx="1">
                  <c:v>Task Title 2</c:v>
                </c:pt>
                <c:pt idx="2">
                  <c:v>Task Title 3</c:v>
                </c:pt>
                <c:pt idx="3">
                  <c:v>Task Title 4</c:v>
                </c:pt>
                <c:pt idx="4">
                  <c:v>Task Title 5</c:v>
                </c:pt>
                <c:pt idx="5">
                  <c:v>Task Title 6</c:v>
                </c:pt>
                <c:pt idx="6">
                  <c:v>Task Title 7</c:v>
                </c:pt>
                <c:pt idx="7">
                  <c:v>Task Title 8</c:v>
                </c:pt>
                <c:pt idx="8">
                  <c:v>Task Title 9</c:v>
                </c:pt>
                <c:pt idx="9">
                  <c:v>Task Title 10</c:v>
                </c:pt>
                <c:pt idx="10">
                  <c:v>Task Title 11</c:v>
                </c:pt>
                <c:pt idx="11">
                  <c:v>Task Title 12</c:v>
                </c:pt>
                <c:pt idx="12">
                  <c:v>Task Title 13</c:v>
                </c:pt>
                <c:pt idx="13">
                  <c:v>Task Title 14</c:v>
                </c:pt>
                <c:pt idx="14">
                  <c:v>Task Title 15</c:v>
                </c:pt>
              </c:strCache>
            </c:strRef>
          </c:cat>
          <c:val>
            <c:numRef>
              <c:f>[0]!rng_C_StartDate</c:f>
              <c:numCache>
                <c:formatCode>[$-409]dd\-mmm\-yy;@</c:formatCode>
                <c:ptCount val="25"/>
                <c:pt idx="0">
                  <c:v>44639</c:v>
                </c:pt>
                <c:pt idx="1">
                  <c:v>44640</c:v>
                </c:pt>
                <c:pt idx="2">
                  <c:v>44643</c:v>
                </c:pt>
                <c:pt idx="3">
                  <c:v>44642</c:v>
                </c:pt>
                <c:pt idx="4">
                  <c:v>44653</c:v>
                </c:pt>
                <c:pt idx="5">
                  <c:v>44648</c:v>
                </c:pt>
                <c:pt idx="6">
                  <c:v>44658</c:v>
                </c:pt>
                <c:pt idx="7">
                  <c:v>44668</c:v>
                </c:pt>
                <c:pt idx="8">
                  <c:v>44684</c:v>
                </c:pt>
                <c:pt idx="9">
                  <c:v>44687</c:v>
                </c:pt>
                <c:pt idx="10">
                  <c:v>44686</c:v>
                </c:pt>
                <c:pt idx="11">
                  <c:v>44690</c:v>
                </c:pt>
                <c:pt idx="12">
                  <c:v>44686</c:v>
                </c:pt>
                <c:pt idx="13">
                  <c:v>44692</c:v>
                </c:pt>
                <c:pt idx="14">
                  <c:v>44686</c:v>
                </c:pt>
              </c:numCache>
            </c:numRef>
          </c:val>
          <c:extLst>
            <c:ext xmlns:c16="http://schemas.microsoft.com/office/drawing/2014/chart" uri="{C3380CC4-5D6E-409C-BE32-E72D297353CC}">
              <c16:uniqueId val="{00000000-4A4E-49A9-ACF4-6F9509814286}"/>
            </c:ext>
          </c:extLst>
        </c:ser>
        <c:ser>
          <c:idx val="1"/>
          <c:order val="1"/>
          <c:tx>
            <c:v>COMPLETED</c:v>
          </c:tx>
          <c:spPr>
            <a:solidFill>
              <a:schemeClr val="accent3">
                <a:lumMod val="60000"/>
                <a:lumOff val="40000"/>
              </a:schemeClr>
            </a:solidFill>
            <a:ln>
              <a:noFill/>
            </a:ln>
            <a:effectLst/>
          </c:spPr>
          <c:invertIfNegative val="0"/>
          <c:cat>
            <c:strRef>
              <c:f>[0]!rng_C_Tasks</c:f>
              <c:strCache>
                <c:ptCount val="15"/>
                <c:pt idx="0">
                  <c:v>Task Title 1</c:v>
                </c:pt>
                <c:pt idx="1">
                  <c:v>Task Title 2</c:v>
                </c:pt>
                <c:pt idx="2">
                  <c:v>Task Title 3</c:v>
                </c:pt>
                <c:pt idx="3">
                  <c:v>Task Title 4</c:v>
                </c:pt>
                <c:pt idx="4">
                  <c:v>Task Title 5</c:v>
                </c:pt>
                <c:pt idx="5">
                  <c:v>Task Title 6</c:v>
                </c:pt>
                <c:pt idx="6">
                  <c:v>Task Title 7</c:v>
                </c:pt>
                <c:pt idx="7">
                  <c:v>Task Title 8</c:v>
                </c:pt>
                <c:pt idx="8">
                  <c:v>Task Title 9</c:v>
                </c:pt>
                <c:pt idx="9">
                  <c:v>Task Title 10</c:v>
                </c:pt>
                <c:pt idx="10">
                  <c:v>Task Title 11</c:v>
                </c:pt>
                <c:pt idx="11">
                  <c:v>Task Title 12</c:v>
                </c:pt>
                <c:pt idx="12">
                  <c:v>Task Title 13</c:v>
                </c:pt>
                <c:pt idx="13">
                  <c:v>Task Title 14</c:v>
                </c:pt>
                <c:pt idx="14">
                  <c:v>Task Title 15</c:v>
                </c:pt>
              </c:strCache>
            </c:strRef>
          </c:cat>
          <c:val>
            <c:numRef>
              <c:f>[0]!rng_C_Completed</c:f>
              <c:numCache>
                <c:formatCode>General</c:formatCode>
                <c:ptCount val="25"/>
                <c:pt idx="0">
                  <c:v>32</c:v>
                </c:pt>
                <c:pt idx="1">
                  <c:v>20.5</c:v>
                </c:pt>
                <c:pt idx="2">
                  <c:v>4</c:v>
                </c:pt>
                <c:pt idx="3">
                  <c:v>2.7</c:v>
                </c:pt>
                <c:pt idx="4">
                  <c:v>7.8</c:v>
                </c:pt>
                <c:pt idx="5">
                  <c:v>0</c:v>
                </c:pt>
                <c:pt idx="6">
                  <c:v>3.6</c:v>
                </c:pt>
                <c:pt idx="7">
                  <c:v>0</c:v>
                </c:pt>
                <c:pt idx="8">
                  <c:v>0</c:v>
                </c:pt>
                <c:pt idx="9">
                  <c:v>25</c:v>
                </c:pt>
                <c:pt idx="10">
                  <c:v>6.75</c:v>
                </c:pt>
                <c:pt idx="11">
                  <c:v>10.5</c:v>
                </c:pt>
                <c:pt idx="12">
                  <c:v>21.5</c:v>
                </c:pt>
                <c:pt idx="13">
                  <c:v>0</c:v>
                </c:pt>
                <c:pt idx="14">
                  <c:v>0</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1-4A4E-49A9-ACF4-6F9509814286}"/>
            </c:ext>
          </c:extLst>
        </c:ser>
        <c:ser>
          <c:idx val="2"/>
          <c:order val="2"/>
          <c:tx>
            <c:v>PENDING</c:v>
          </c:tx>
          <c:spPr>
            <a:solidFill>
              <a:schemeClr val="accent6">
                <a:lumMod val="20000"/>
                <a:lumOff val="80000"/>
              </a:schemeClr>
            </a:solidFill>
            <a:ln>
              <a:noFill/>
            </a:ln>
            <a:effectLst/>
          </c:spPr>
          <c:invertIfNegative val="0"/>
          <c:cat>
            <c:strRef>
              <c:f>[0]!rng_C_Tasks</c:f>
              <c:strCache>
                <c:ptCount val="15"/>
                <c:pt idx="0">
                  <c:v>Task Title 1</c:v>
                </c:pt>
                <c:pt idx="1">
                  <c:v>Task Title 2</c:v>
                </c:pt>
                <c:pt idx="2">
                  <c:v>Task Title 3</c:v>
                </c:pt>
                <c:pt idx="3">
                  <c:v>Task Title 4</c:v>
                </c:pt>
                <c:pt idx="4">
                  <c:v>Task Title 5</c:v>
                </c:pt>
                <c:pt idx="5">
                  <c:v>Task Title 6</c:v>
                </c:pt>
                <c:pt idx="6">
                  <c:v>Task Title 7</c:v>
                </c:pt>
                <c:pt idx="7">
                  <c:v>Task Title 8</c:v>
                </c:pt>
                <c:pt idx="8">
                  <c:v>Task Title 9</c:v>
                </c:pt>
                <c:pt idx="9">
                  <c:v>Task Title 10</c:v>
                </c:pt>
                <c:pt idx="10">
                  <c:v>Task Title 11</c:v>
                </c:pt>
                <c:pt idx="11">
                  <c:v>Task Title 12</c:v>
                </c:pt>
                <c:pt idx="12">
                  <c:v>Task Title 13</c:v>
                </c:pt>
                <c:pt idx="13">
                  <c:v>Task Title 14</c:v>
                </c:pt>
                <c:pt idx="14">
                  <c:v>Task Title 15</c:v>
                </c:pt>
              </c:strCache>
            </c:strRef>
          </c:cat>
          <c:val>
            <c:numRef>
              <c:f>[0]!rng_C_Pending</c:f>
              <c:numCache>
                <c:formatCode>0</c:formatCode>
                <c:ptCount val="25"/>
                <c:pt idx="0">
                  <c:v>0</c:v>
                </c:pt>
                <c:pt idx="1">
                  <c:v>20.5</c:v>
                </c:pt>
                <c:pt idx="2">
                  <c:v>0</c:v>
                </c:pt>
                <c:pt idx="3">
                  <c:v>3.3</c:v>
                </c:pt>
                <c:pt idx="4">
                  <c:v>5.2</c:v>
                </c:pt>
                <c:pt idx="5">
                  <c:v>20</c:v>
                </c:pt>
                <c:pt idx="6">
                  <c:v>5.4</c:v>
                </c:pt>
                <c:pt idx="7">
                  <c:v>13</c:v>
                </c:pt>
                <c:pt idx="8">
                  <c:v>41</c:v>
                </c:pt>
                <c:pt idx="9">
                  <c:v>0</c:v>
                </c:pt>
                <c:pt idx="10">
                  <c:v>2.25</c:v>
                </c:pt>
                <c:pt idx="11">
                  <c:v>10.5</c:v>
                </c:pt>
                <c:pt idx="12">
                  <c:v>21.5</c:v>
                </c:pt>
                <c:pt idx="13">
                  <c:v>45</c:v>
                </c:pt>
                <c:pt idx="14">
                  <c:v>15</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2-4A4E-49A9-ACF4-6F9509814286}"/>
            </c:ext>
          </c:extLst>
        </c:ser>
        <c:dLbls>
          <c:showLegendKey val="0"/>
          <c:showVal val="0"/>
          <c:showCatName val="0"/>
          <c:showSerName val="0"/>
          <c:showPercent val="0"/>
          <c:showBubbleSize val="0"/>
        </c:dLbls>
        <c:gapWidth val="20"/>
        <c:overlap val="100"/>
        <c:axId val="59818624"/>
        <c:axId val="204298816"/>
      </c:barChart>
      <c:catAx>
        <c:axId val="598186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04298816"/>
        <c:crosses val="autoZero"/>
        <c:auto val="1"/>
        <c:lblAlgn val="ctr"/>
        <c:lblOffset val="100"/>
        <c:noMultiLvlLbl val="0"/>
      </c:catAx>
      <c:valAx>
        <c:axId val="204298816"/>
        <c:scaling>
          <c:orientation val="minMax"/>
        </c:scaling>
        <c:delete val="0"/>
        <c:axPos val="t"/>
        <c:majorGridlines>
          <c:spPr>
            <a:ln w="9525" cap="flat" cmpd="sng" algn="ctr">
              <a:solidFill>
                <a:schemeClr val="tx1">
                  <a:lumMod val="15000"/>
                  <a:lumOff val="85000"/>
                </a:schemeClr>
              </a:solidFill>
              <a:round/>
              <a:headEnd type="none" w="med" len="med"/>
              <a:tailEnd type="none" w="med" len="med"/>
            </a:ln>
            <a:effectLst/>
          </c:spPr>
        </c:majorGridlines>
        <c:numFmt formatCode="[$-409]dd\-mmm\-yy;@" sourceLinked="0"/>
        <c:majorTickMark val="none"/>
        <c:minorTickMark val="none"/>
        <c:tickLblPos val="nextTo"/>
        <c:spPr>
          <a:noFill/>
          <a:ln cap="rnd">
            <a:noFill/>
          </a:ln>
          <a:effectLst/>
        </c:spPr>
        <c:txPr>
          <a:bodyPr rot="-5400000" spcFirstLastPara="1" vertOverflow="ellipsis" wrap="square" anchor="ctr" anchorCtr="1"/>
          <a:lstStyle/>
          <a:p>
            <a:pPr>
              <a:defRPr sz="1050" b="0" i="0" u="none" strike="noStrike" kern="1200" baseline="0">
                <a:solidFill>
                  <a:schemeClr val="accent6"/>
                </a:solidFill>
                <a:latin typeface="Bahnschrift" panose="020B0502040204020203" pitchFamily="34" charset="0"/>
                <a:ea typeface="+mn-ea"/>
                <a:cs typeface="+mn-cs"/>
              </a:defRPr>
            </a:pPr>
            <a:endParaRPr lang="en-US"/>
          </a:p>
        </c:txPr>
        <c:crossAx val="59818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analysistabs.com/project/management/templates/?utm_source=xlx&amp;utm_medium=xlfppt" TargetMode="External"/><Relationship Id="rId7" Type="http://schemas.openxmlformats.org/officeDocument/2006/relationships/hyperlink" Target="https://analysistabs.com/project/management/?utm_source=xlx&amp;utm_medium=xlfppt" TargetMode="External"/><Relationship Id="rId2" Type="http://schemas.openxmlformats.org/officeDocument/2006/relationships/image" Target="../media/image1.png"/><Relationship Id="rId1" Type="http://schemas.openxmlformats.org/officeDocument/2006/relationships/hyperlink" Target="https://analysistabs.org/?utm_source=xlx&amp;utm_medium=xlfppt" TargetMode="External"/><Relationship Id="rId6" Type="http://schemas.openxmlformats.org/officeDocument/2006/relationships/image" Target="../media/image4.png"/><Relationship Id="rId5" Type="http://schemas.openxmlformats.org/officeDocument/2006/relationships/image" Target="../media/image3.png"/><Relationship Id="rId10" Type="http://schemas.openxmlformats.org/officeDocument/2006/relationships/hyperlink" Target="https://analysistabs.com/project-management/how-to-use-project-plan-template/?utm_source=xlx&amp;utm_medium=xlfppt" TargetMode="External"/><Relationship Id="rId4" Type="http://schemas.openxmlformats.org/officeDocument/2006/relationships/image" Target="../media/image2.png"/><Relationship Id="rId9" Type="http://schemas.openxmlformats.org/officeDocument/2006/relationships/hyperlink" Target="mailto:info@analysistabs.com?subject=Analysistabs%20-%20PM%20Templates%20|%20Feedback"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com/project-management/how-to-use-project-plan-template/?utm_source=xlx&amp;utm_medium=xlfppt"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https://analysistabs.org/?utm_source=xlx&amp;utm_medium=xlfpp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https://analysistabs.com/project/management/?utm_source=xlx&amp;utm_medium=xlfppt"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Picture 17">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Rounded Rectangle 6">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295246" y="3829850"/>
          <a:ext cx="1938617" cy="441470"/>
        </a:xfrm>
        <a:prstGeom prst="roundRect">
          <a:avLst>
            <a:gd name="adj" fmla="val 50000"/>
          </a:avLst>
        </a:prstGeom>
        <a:solidFill>
          <a:srgbClr val="00A0C8">
            <a:alpha val="62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Picture 9">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31656" y="4816928"/>
          <a:ext cx="5447739"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Group 13">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44418" y="4221266"/>
          <a:ext cx="2595290" cy="482348"/>
          <a:chOff x="4000500" y="3838577"/>
          <a:chExt cx="2581276" cy="476248"/>
        </a:xfrm>
      </xdr:grpSpPr>
      <xdr:sp macro="" textlink="">
        <xdr:nvSpPr>
          <xdr:cNvPr id="5" name="Rounded Rectangle 6">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Picture 12">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46826" y="3880617"/>
            <a:ext cx="224097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Picture 15">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Picture 19">
          <a:hlinkClick xmlns:r="http://schemas.openxmlformats.org/officeDocument/2006/relationships" r:id="rId7"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Rectangle 2">
          <a:hlinkClick xmlns:r="http://schemas.openxmlformats.org/officeDocument/2006/relationships" r:id="rId9"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Rectangle 3">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xdr:from>
      <xdr:col>12</xdr:col>
      <xdr:colOff>98535</xdr:colOff>
      <xdr:row>7</xdr:row>
      <xdr:rowOff>131381</xdr:rowOff>
    </xdr:from>
    <xdr:to>
      <xdr:col>12</xdr:col>
      <xdr:colOff>514569</xdr:colOff>
      <xdr:row>9</xdr:row>
      <xdr:rowOff>10950</xdr:rowOff>
    </xdr:to>
    <xdr:sp macro="" textlink="">
      <xdr:nvSpPr>
        <xdr:cNvPr id="6" name="Rectangle 5">
          <a:hlinkClick xmlns:r="http://schemas.openxmlformats.org/officeDocument/2006/relationships" r:id="rId10" tooltip="Instuction: How to use Project Plan Template?"/>
          <a:extLst>
            <a:ext uri="{FF2B5EF4-FFF2-40B4-BE49-F238E27FC236}">
              <a16:creationId xmlns:a16="http://schemas.microsoft.com/office/drawing/2014/main" id="{C0CC5566-8178-8B92-0FC8-C7EFE79C24A3}"/>
            </a:ext>
          </a:extLst>
        </xdr:cNvPr>
        <xdr:cNvSpPr/>
      </xdr:nvSpPr>
      <xdr:spPr>
        <a:xfrm>
          <a:off x="6985001" y="1915950"/>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ebdings" panose="05030102010509060703" pitchFamily="18" charset="2"/>
            </a:rPr>
            <a:t>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1312335</xdr:colOff>
      <xdr:row>1</xdr:row>
      <xdr:rowOff>273842</xdr:rowOff>
    </xdr:from>
    <xdr:to>
      <xdr:col>6</xdr:col>
      <xdr:colOff>1324241</xdr:colOff>
      <xdr:row>4</xdr:row>
      <xdr:rowOff>226218</xdr:rowOff>
    </xdr:to>
    <xdr:graphicFrame macro="">
      <xdr:nvGraphicFramePr>
        <xdr:cNvPr id="2" name="Chart 1">
          <a:extLst>
            <a:ext uri="{FF2B5EF4-FFF2-40B4-BE49-F238E27FC236}">
              <a16:creationId xmlns:a16="http://schemas.microsoft.com/office/drawing/2014/main" id="{C67801C0-2C3B-4292-B6C4-857D9843F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35718</xdr:colOff>
      <xdr:row>8</xdr:row>
      <xdr:rowOff>11906</xdr:rowOff>
    </xdr:from>
    <xdr:to>
      <xdr:col>28</xdr:col>
      <xdr:colOff>-1</xdr:colOff>
      <xdr:row>34</xdr:row>
      <xdr:rowOff>11906</xdr:rowOff>
    </xdr:to>
    <xdr:graphicFrame macro="">
      <xdr:nvGraphicFramePr>
        <xdr:cNvPr id="6" name="Chart 5">
          <a:extLst>
            <a:ext uri="{FF2B5EF4-FFF2-40B4-BE49-F238E27FC236}">
              <a16:creationId xmlns:a16="http://schemas.microsoft.com/office/drawing/2014/main" id="{C39CC82E-D0BD-4440-BD81-DC26DA433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27</xdr:col>
      <xdr:colOff>436330</xdr:colOff>
      <xdr:row>1</xdr:row>
      <xdr:rowOff>495298</xdr:rowOff>
    </xdr:from>
    <xdr:to>
      <xdr:col>27</xdr:col>
      <xdr:colOff>1350730</xdr:colOff>
      <xdr:row>3</xdr:row>
      <xdr:rowOff>385760</xdr:rowOff>
    </xdr:to>
    <xdr:sp macro="" textlink="">
      <xdr:nvSpPr>
        <xdr:cNvPr id="11" name="Rounded Rectangle 6">
          <a:hlinkClick xmlns:r="http://schemas.openxmlformats.org/officeDocument/2006/relationships" r:id="rId3" tooltip="Instructions: How to use Analysistabs Project Plan Template?"/>
          <a:extLst>
            <a:ext uri="{FF2B5EF4-FFF2-40B4-BE49-F238E27FC236}">
              <a16:creationId xmlns:a16="http://schemas.microsoft.com/office/drawing/2014/main" id="{49D25DE5-72DA-4B83-BA04-9A3AFD3ACBDE}"/>
            </a:ext>
          </a:extLst>
        </xdr:cNvPr>
        <xdr:cNvSpPr/>
      </xdr:nvSpPr>
      <xdr:spPr>
        <a:xfrm>
          <a:off x="16485955" y="519111"/>
          <a:ext cx="914400" cy="890587"/>
        </a:xfrm>
        <a:prstGeom prst="roundRect">
          <a:avLst>
            <a:gd name="adj" fmla="val 50000"/>
          </a:avLst>
        </a:prstGeom>
        <a:solidFill>
          <a:schemeClr val="accent3">
            <a:lumMod val="75000"/>
            <a:alpha val="62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2000" b="0" i="0">
              <a:solidFill>
                <a:schemeClr val="bg1"/>
              </a:solidFill>
              <a:effectLst/>
              <a:latin typeface="Webdings" panose="05030102010509060703" pitchFamily="18" charset="2"/>
              <a:ea typeface="+mn-ea"/>
              <a:cs typeface="+mn-cs"/>
            </a:rPr>
            <a:t>i</a:t>
          </a:r>
        </a:p>
        <a:p>
          <a:pPr marL="0" marR="0" indent="0" algn="ctr" defTabSz="914400" eaLnBrk="1" fontAlgn="auto" latinLnBrk="0" hangingPunct="1">
            <a:lnSpc>
              <a:spcPct val="100000"/>
            </a:lnSpc>
            <a:spcBef>
              <a:spcPts val="0"/>
            </a:spcBef>
            <a:spcAft>
              <a:spcPts val="0"/>
            </a:spcAft>
            <a:buClrTx/>
            <a:buSzTx/>
            <a:buFontTx/>
            <a:buNone/>
            <a:tabLst/>
            <a:defRPr/>
          </a:pPr>
          <a:r>
            <a:rPr lang="nl-NL" sz="1100" b="1" i="0">
              <a:solidFill>
                <a:schemeClr val="bg1"/>
              </a:solidFill>
              <a:effectLst/>
              <a:latin typeface="Bahnschrift" panose="020B0502040204020203" pitchFamily="34" charset="0"/>
              <a:ea typeface="+mn-ea"/>
              <a:cs typeface="+mn-cs"/>
            </a:rPr>
            <a:t>Help?</a:t>
          </a:r>
          <a:endParaRPr lang="nl-NL" sz="1600" b="1" i="0">
            <a:solidFill>
              <a:schemeClr val="bg1"/>
            </a:solidFill>
            <a:effectLst/>
            <a:latin typeface="Bahnschrift" panose="020B0502040204020203" pitchFamily="34" charset="0"/>
            <a:ea typeface="+mn-ea"/>
            <a:cs typeface="+mn-cs"/>
          </a:endParaRPr>
        </a:p>
      </xdr:txBody>
    </xdr:sp>
    <xdr:clientData/>
  </xdr:twoCellAnchor>
  <xdr:twoCellAnchor>
    <xdr:from>
      <xdr:col>6</xdr:col>
      <xdr:colOff>73847</xdr:colOff>
      <xdr:row>2</xdr:row>
      <xdr:rowOff>349482</xdr:rowOff>
    </xdr:from>
    <xdr:to>
      <xdr:col>6</xdr:col>
      <xdr:colOff>1270354</xdr:colOff>
      <xdr:row>3</xdr:row>
      <xdr:rowOff>327071</xdr:rowOff>
    </xdr:to>
    <xdr:sp macro="" textlink="rng_completedPercent">
      <xdr:nvSpPr>
        <xdr:cNvPr id="9" name="Rectangle 8">
          <a:extLst>
            <a:ext uri="{FF2B5EF4-FFF2-40B4-BE49-F238E27FC236}">
              <a16:creationId xmlns:a16="http://schemas.microsoft.com/office/drawing/2014/main" id="{8AACB7DC-839C-4AE6-872B-8A2DDA70B8B0}"/>
            </a:ext>
          </a:extLst>
        </xdr:cNvPr>
        <xdr:cNvSpPr/>
      </xdr:nvSpPr>
      <xdr:spPr>
        <a:xfrm>
          <a:off x="7896253" y="873357"/>
          <a:ext cx="1196507" cy="4776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DB6D1CF-C87C-4F52-AD0B-F17945CFC3E3}" type="TxLink">
            <a:rPr lang="en-US" sz="1400" b="1" i="0" u="none" strike="noStrike">
              <a:solidFill>
                <a:schemeClr val="accent6"/>
              </a:solidFill>
              <a:latin typeface="Calibri"/>
              <a:cs typeface="Calibri"/>
            </a:rPr>
            <a:pPr algn="ctr"/>
            <a:t>45%</a:t>
          </a:fld>
          <a:endParaRPr lang="en-IN" sz="2000" b="1">
            <a:solidFill>
              <a:schemeClr val="accent6"/>
            </a:solidFill>
          </a:endParaRPr>
        </a:p>
      </xdr:txBody>
    </xdr:sp>
    <xdr:clientData/>
  </xdr:twoCellAnchor>
  <xdr:twoCellAnchor>
    <xdr:from>
      <xdr:col>6</xdr:col>
      <xdr:colOff>392907</xdr:colOff>
      <xdr:row>37</xdr:row>
      <xdr:rowOff>59532</xdr:rowOff>
    </xdr:from>
    <xdr:to>
      <xdr:col>23</xdr:col>
      <xdr:colOff>975443</xdr:colOff>
      <xdr:row>38</xdr:row>
      <xdr:rowOff>198008</xdr:rowOff>
    </xdr:to>
    <xdr:sp macro="" textlink="">
      <xdr:nvSpPr>
        <xdr:cNvPr id="3" name="Rounded Rectangle 6">
          <a:hlinkClick xmlns:r="http://schemas.openxmlformats.org/officeDocument/2006/relationships" r:id="rId4" tooltip="120+ Premium Project Management Templates"/>
          <a:extLst>
            <a:ext uri="{FF2B5EF4-FFF2-40B4-BE49-F238E27FC236}">
              <a16:creationId xmlns:a16="http://schemas.microsoft.com/office/drawing/2014/main" id="{EC24F4FF-4BCC-4EE1-A08A-EF59223B28CB}"/>
            </a:ext>
          </a:extLst>
        </xdr:cNvPr>
        <xdr:cNvSpPr/>
      </xdr:nvSpPr>
      <xdr:spPr>
        <a:xfrm>
          <a:off x="8215313" y="12263438"/>
          <a:ext cx="1951755" cy="448039"/>
        </a:xfrm>
        <a:prstGeom prst="roundRect">
          <a:avLst>
            <a:gd name="adj" fmla="val 50000"/>
          </a:avLst>
        </a:prstGeom>
        <a:solidFill>
          <a:srgbClr val="00A0C8">
            <a:alpha val="62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152400</xdr:rowOff>
    </xdr:from>
    <xdr:to>
      <xdr:col>11</xdr:col>
      <xdr:colOff>457200</xdr:colOff>
      <xdr:row>1</xdr:row>
      <xdr:rowOff>475515</xdr:rowOff>
    </xdr:to>
    <xdr:pic>
      <xdr:nvPicPr>
        <xdr:cNvPr id="4" name="Picture 3" descr="Text&#10;&#10;Description automatically generated with low confidence">
          <a:hlinkClick xmlns:r="http://schemas.openxmlformats.org/officeDocument/2006/relationships" r:id="rId1" tooltip="analysistabs.com"/>
          <a:extLst>
            <a:ext uri="{FF2B5EF4-FFF2-40B4-BE49-F238E27FC236}">
              <a16:creationId xmlns:a16="http://schemas.microsoft.com/office/drawing/2014/main" id="{ECCB82FA-A341-3324-048A-E59D83E1B7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34000" y="152400"/>
          <a:ext cx="1828800" cy="323115"/>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Picture 5">
          <a:hlinkClick xmlns:r="http://schemas.openxmlformats.org/officeDocument/2006/relationships" r:id="rId1"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p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7" zoomScaleNormal="87"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4"/>
      <c r="C2" s="29"/>
      <c r="D2" s="84" t="s">
        <v>79</v>
      </c>
      <c r="E2" s="84"/>
      <c r="F2" s="84"/>
      <c r="G2" s="84"/>
      <c r="H2" s="84"/>
      <c r="I2" s="84"/>
      <c r="J2" s="84"/>
      <c r="K2" s="84"/>
      <c r="L2" s="84"/>
      <c r="M2" s="84"/>
      <c r="O2" s="8"/>
      <c r="P2" s="83" t="s">
        <v>33</v>
      </c>
      <c r="Q2" s="83"/>
      <c r="R2" s="83"/>
      <c r="S2" s="83"/>
      <c r="T2" s="83"/>
      <c r="U2" s="83"/>
      <c r="V2" s="83"/>
      <c r="W2" s="83"/>
      <c r="X2" s="83"/>
    </row>
    <row r="3" spans="2:39" ht="32.25" customHeight="1">
      <c r="B3" s="14"/>
      <c r="C3" s="29"/>
      <c r="D3" s="85" t="s">
        <v>35</v>
      </c>
      <c r="E3" s="85"/>
      <c r="F3" s="85"/>
      <c r="G3" s="85"/>
      <c r="H3" s="85"/>
      <c r="I3" s="85"/>
      <c r="J3" s="85"/>
      <c r="K3" s="85"/>
      <c r="L3" s="85"/>
      <c r="M3" s="85"/>
      <c r="O3" s="8"/>
      <c r="P3" s="83"/>
      <c r="Q3" s="83"/>
      <c r="R3" s="83"/>
      <c r="S3" s="83"/>
      <c r="T3" s="83"/>
      <c r="U3" s="83"/>
      <c r="V3" s="83"/>
      <c r="W3" s="83"/>
      <c r="X3" s="83"/>
    </row>
    <row r="4" spans="2:39" ht="15" customHeight="1">
      <c r="O4" s="8"/>
      <c r="P4" s="83"/>
      <c r="Q4" s="83"/>
      <c r="R4" s="83"/>
      <c r="S4" s="83"/>
      <c r="T4" s="83"/>
      <c r="U4" s="83"/>
      <c r="V4" s="83"/>
      <c r="W4" s="83"/>
      <c r="X4" s="83"/>
    </row>
    <row r="5" spans="2:39" ht="15" customHeight="1">
      <c r="B5" s="8"/>
      <c r="C5" s="86" t="s">
        <v>42</v>
      </c>
      <c r="D5" s="80" t="s">
        <v>80</v>
      </c>
      <c r="E5" s="80"/>
      <c r="F5" s="80"/>
      <c r="G5" s="80"/>
      <c r="H5" s="80"/>
      <c r="I5" s="80"/>
      <c r="J5" s="80"/>
      <c r="K5" s="80"/>
      <c r="L5" s="80"/>
      <c r="M5" s="26"/>
      <c r="O5" s="8"/>
      <c r="P5" s="83"/>
      <c r="Q5" s="83"/>
      <c r="R5" s="83"/>
      <c r="S5" s="83"/>
      <c r="T5" s="83"/>
      <c r="U5" s="83"/>
      <c r="V5" s="83"/>
      <c r="W5" s="83"/>
      <c r="X5" s="83"/>
    </row>
    <row r="6" spans="2:39" ht="15" customHeight="1">
      <c r="B6" s="8"/>
      <c r="C6" s="86"/>
      <c r="D6" s="80"/>
      <c r="E6" s="80"/>
      <c r="F6" s="80"/>
      <c r="G6" s="80"/>
      <c r="H6" s="80"/>
      <c r="I6" s="80"/>
      <c r="J6" s="80"/>
      <c r="K6" s="80"/>
      <c r="L6" s="80"/>
      <c r="M6" s="26"/>
      <c r="O6" s="8"/>
      <c r="P6" s="83"/>
      <c r="Q6" s="83"/>
      <c r="R6" s="83"/>
      <c r="S6" s="83"/>
      <c r="T6" s="83"/>
      <c r="U6" s="83"/>
      <c r="V6" s="83"/>
      <c r="W6" s="83"/>
      <c r="X6" s="83"/>
    </row>
    <row r="7" spans="2:39" ht="6.75" customHeight="1">
      <c r="B7" s="8"/>
      <c r="C7" s="12"/>
      <c r="D7" s="13"/>
      <c r="E7" s="13"/>
      <c r="F7" s="13"/>
      <c r="G7" s="13"/>
      <c r="H7" s="13"/>
      <c r="I7" s="13"/>
      <c r="J7" s="13"/>
      <c r="K7" s="13"/>
      <c r="L7" s="13"/>
      <c r="M7" s="27"/>
      <c r="O7" s="8"/>
      <c r="P7" s="83"/>
      <c r="Q7" s="83"/>
      <c r="R7" s="83"/>
      <c r="S7" s="83"/>
      <c r="T7" s="83"/>
      <c r="U7" s="83"/>
      <c r="V7" s="83"/>
      <c r="W7" s="83"/>
      <c r="X7" s="83"/>
    </row>
    <row r="8" spans="2:39" ht="15" customHeight="1">
      <c r="B8" s="8"/>
      <c r="C8" s="86" t="s">
        <v>43</v>
      </c>
      <c r="D8" s="80" t="s">
        <v>73</v>
      </c>
      <c r="E8" s="80"/>
      <c r="F8" s="80"/>
      <c r="G8" s="80"/>
      <c r="H8" s="80"/>
      <c r="I8" s="80"/>
      <c r="J8" s="80"/>
      <c r="K8" s="80"/>
      <c r="L8" s="80"/>
      <c r="M8" s="26"/>
      <c r="O8" s="8"/>
      <c r="P8" s="83"/>
      <c r="Q8" s="83"/>
      <c r="R8" s="83"/>
      <c r="S8" s="83"/>
      <c r="T8" s="83"/>
      <c r="U8" s="83"/>
      <c r="V8" s="83"/>
      <c r="W8" s="83"/>
      <c r="X8" s="83"/>
    </row>
    <row r="9" spans="2:39" ht="15" customHeight="1">
      <c r="B9" s="8"/>
      <c r="C9" s="86"/>
      <c r="D9" s="80"/>
      <c r="E9" s="80"/>
      <c r="F9" s="80"/>
      <c r="G9" s="80"/>
      <c r="H9" s="80"/>
      <c r="I9" s="80"/>
      <c r="J9" s="80"/>
      <c r="K9" s="80"/>
      <c r="L9" s="80"/>
      <c r="M9" s="26"/>
      <c r="O9" s="8"/>
      <c r="P9" s="83"/>
      <c r="Q9" s="83"/>
      <c r="R9" s="83"/>
      <c r="S9" s="83"/>
      <c r="T9" s="83"/>
      <c r="U9" s="83"/>
      <c r="V9" s="83"/>
      <c r="W9" s="83"/>
      <c r="X9" s="83"/>
    </row>
    <row r="10" spans="2:39" ht="15" customHeight="1">
      <c r="B10" s="8"/>
      <c r="C10" s="86"/>
      <c r="D10" s="80"/>
      <c r="E10" s="80"/>
      <c r="F10" s="80"/>
      <c r="G10" s="80"/>
      <c r="H10" s="80"/>
      <c r="I10" s="80"/>
      <c r="J10" s="80"/>
      <c r="K10" s="80"/>
      <c r="L10" s="80"/>
      <c r="M10" s="26"/>
      <c r="O10" s="8"/>
      <c r="P10" s="83"/>
      <c r="Q10" s="83"/>
      <c r="R10" s="83"/>
      <c r="S10" s="83"/>
      <c r="T10" s="83"/>
      <c r="U10" s="83"/>
      <c r="V10" s="83"/>
      <c r="W10" s="83"/>
      <c r="X10" s="83"/>
    </row>
    <row r="11" spans="2:39" ht="15" customHeight="1">
      <c r="B11" s="8"/>
      <c r="C11" s="12"/>
      <c r="D11" s="80"/>
      <c r="E11" s="80"/>
      <c r="F11" s="80"/>
      <c r="G11" s="80"/>
      <c r="H11" s="80"/>
      <c r="I11" s="80"/>
      <c r="J11" s="80"/>
      <c r="K11" s="80"/>
      <c r="L11" s="80"/>
      <c r="M11" s="26"/>
      <c r="O11" s="8"/>
      <c r="P11" s="83"/>
      <c r="Q11" s="83"/>
      <c r="R11" s="83"/>
      <c r="S11" s="83"/>
      <c r="T11" s="83"/>
      <c r="U11" s="83"/>
      <c r="V11" s="83"/>
      <c r="W11" s="83"/>
      <c r="X11" s="83"/>
    </row>
    <row r="12" spans="2:39" ht="15" customHeight="1">
      <c r="B12" s="8"/>
      <c r="C12" s="87" t="s">
        <v>44</v>
      </c>
      <c r="D12" s="88" t="s">
        <v>82</v>
      </c>
      <c r="E12" s="88"/>
      <c r="F12" s="88"/>
      <c r="G12" s="88"/>
      <c r="H12" s="88"/>
      <c r="I12" s="88"/>
      <c r="J12" s="88"/>
      <c r="K12" s="88"/>
      <c r="L12" s="88"/>
      <c r="M12" s="28"/>
      <c r="O12" s="8"/>
      <c r="P12" s="83"/>
      <c r="Q12" s="83"/>
      <c r="R12" s="83"/>
      <c r="S12" s="83"/>
      <c r="T12" s="83"/>
      <c r="U12" s="83"/>
      <c r="V12" s="83"/>
      <c r="W12" s="83"/>
      <c r="X12" s="83"/>
    </row>
    <row r="13" spans="2:39" ht="24.75" customHeight="1">
      <c r="B13" s="8"/>
      <c r="C13" s="87"/>
      <c r="D13" s="88"/>
      <c r="E13" s="88"/>
      <c r="F13" s="88"/>
      <c r="G13" s="88"/>
      <c r="H13" s="88"/>
      <c r="I13" s="88"/>
      <c r="J13" s="88"/>
      <c r="K13" s="88"/>
      <c r="L13" s="88"/>
      <c r="M13" s="28"/>
      <c r="O13" s="8"/>
      <c r="P13" s="83"/>
      <c r="Q13" s="83"/>
      <c r="R13" s="83"/>
      <c r="S13" s="83"/>
      <c r="T13" s="83"/>
      <c r="U13" s="83"/>
      <c r="V13" s="83"/>
      <c r="W13" s="83"/>
      <c r="X13" s="83"/>
      <c r="AA13" s="25"/>
      <c r="AB13" s="25"/>
      <c r="AC13" s="25"/>
      <c r="AD13" s="25"/>
      <c r="AE13" s="25"/>
      <c r="AF13" s="25"/>
      <c r="AG13" s="25"/>
      <c r="AH13" s="25"/>
      <c r="AI13" s="20"/>
      <c r="AJ13" s="20"/>
      <c r="AK13" s="20"/>
      <c r="AL13" s="20"/>
      <c r="AM13" s="20"/>
    </row>
    <row r="14" spans="2:39" ht="33" customHeight="1">
      <c r="B14" s="8"/>
      <c r="C14" s="87"/>
      <c r="D14" s="88"/>
      <c r="E14" s="88"/>
      <c r="F14" s="88"/>
      <c r="G14" s="88"/>
      <c r="H14" s="88"/>
      <c r="I14" s="88"/>
      <c r="J14" s="88"/>
      <c r="K14" s="88"/>
      <c r="L14" s="88"/>
      <c r="M14" s="28"/>
      <c r="O14" s="8"/>
      <c r="P14" s="83"/>
      <c r="Q14" s="83"/>
      <c r="R14" s="83"/>
      <c r="S14" s="83"/>
      <c r="T14" s="83"/>
      <c r="U14" s="83"/>
      <c r="V14" s="83"/>
      <c r="W14" s="83"/>
      <c r="X14" s="83"/>
      <c r="AA14" s="25"/>
      <c r="AB14" s="25"/>
      <c r="AC14" s="25"/>
      <c r="AD14" s="25"/>
      <c r="AE14" s="25"/>
      <c r="AF14" s="25"/>
      <c r="AG14" s="25"/>
      <c r="AH14" s="25"/>
      <c r="AI14" s="20"/>
      <c r="AJ14" s="20"/>
      <c r="AK14" s="20"/>
      <c r="AL14" s="20"/>
      <c r="AM14" s="20"/>
    </row>
    <row r="15" spans="2:39" ht="15" customHeight="1">
      <c r="B15" s="8"/>
      <c r="C15" s="18"/>
      <c r="D15" s="19"/>
      <c r="E15" s="19"/>
      <c r="F15" s="19"/>
      <c r="G15" s="19"/>
      <c r="H15" s="19"/>
      <c r="I15" s="19"/>
      <c r="J15" s="19"/>
      <c r="K15" s="19"/>
      <c r="L15" s="19"/>
      <c r="M15" s="28"/>
      <c r="O15" s="8"/>
      <c r="P15" s="83"/>
      <c r="Q15" s="83"/>
      <c r="R15" s="83"/>
      <c r="S15" s="83"/>
      <c r="T15" s="83"/>
      <c r="U15" s="83"/>
      <c r="V15" s="83"/>
      <c r="W15" s="83"/>
      <c r="X15" s="83"/>
      <c r="Z15" s="21"/>
      <c r="AA15" s="25"/>
      <c r="AB15" s="25"/>
      <c r="AC15" s="25"/>
      <c r="AD15" s="25"/>
      <c r="AE15" s="25"/>
      <c r="AF15" s="25"/>
      <c r="AG15" s="25"/>
      <c r="AH15" s="25"/>
      <c r="AI15" s="20"/>
      <c r="AJ15" s="20"/>
      <c r="AK15" s="20"/>
      <c r="AL15" s="20"/>
      <c r="AM15" s="20"/>
    </row>
    <row r="16" spans="2:39" ht="15" customHeight="1">
      <c r="B16" s="8"/>
      <c r="C16" s="86" t="s">
        <v>46</v>
      </c>
      <c r="D16" s="88" t="s">
        <v>47</v>
      </c>
      <c r="E16" s="88"/>
      <c r="F16" s="88"/>
      <c r="G16" s="88"/>
      <c r="H16" s="88"/>
      <c r="I16" s="88"/>
      <c r="J16" s="88"/>
      <c r="K16" s="88"/>
      <c r="L16" s="88"/>
      <c r="M16" s="28"/>
      <c r="O16" s="8"/>
      <c r="P16" s="7"/>
      <c r="Q16" s="7"/>
      <c r="R16" s="7"/>
      <c r="S16" s="7"/>
      <c r="T16" s="7"/>
      <c r="U16" s="7"/>
      <c r="V16" s="7"/>
      <c r="W16" s="7"/>
      <c r="X16" s="7"/>
      <c r="Z16" s="21"/>
      <c r="AA16" s="25"/>
      <c r="AB16" s="25"/>
      <c r="AC16" s="25"/>
      <c r="AD16" s="25"/>
      <c r="AE16" s="25"/>
      <c r="AF16" s="25"/>
      <c r="AG16" s="25"/>
      <c r="AH16" s="25"/>
      <c r="AI16" s="24"/>
      <c r="AJ16" s="20"/>
      <c r="AK16" s="20"/>
      <c r="AL16" s="20"/>
      <c r="AM16" s="20"/>
    </row>
    <row r="17" spans="2:39" ht="15" customHeight="1">
      <c r="B17" s="8"/>
      <c r="C17" s="86"/>
      <c r="D17" s="88"/>
      <c r="E17" s="88"/>
      <c r="F17" s="88"/>
      <c r="G17" s="88"/>
      <c r="H17" s="88"/>
      <c r="I17" s="88"/>
      <c r="J17" s="88"/>
      <c r="K17" s="88"/>
      <c r="L17" s="88"/>
      <c r="M17" s="28"/>
      <c r="O17" s="8"/>
      <c r="P17" s="7"/>
      <c r="Q17" s="7"/>
      <c r="R17" s="7"/>
      <c r="S17" s="7"/>
      <c r="T17" s="7"/>
      <c r="U17" s="7"/>
      <c r="V17" s="7"/>
      <c r="W17" s="7"/>
      <c r="X17" s="7"/>
      <c r="Z17" s="21"/>
      <c r="AA17" s="25"/>
      <c r="AB17" s="25"/>
      <c r="AC17" s="25"/>
      <c r="AD17" s="25"/>
      <c r="AE17" s="25"/>
      <c r="AF17" s="25"/>
      <c r="AG17" s="25"/>
      <c r="AH17" s="25"/>
      <c r="AI17" s="24"/>
      <c r="AJ17" s="20"/>
      <c r="AK17" s="20"/>
      <c r="AL17" s="20"/>
      <c r="AM17" s="20"/>
    </row>
    <row r="18" spans="2:39" ht="15.75">
      <c r="B18" s="4"/>
      <c r="C18" s="10"/>
      <c r="D18" s="5"/>
      <c r="E18" s="5"/>
      <c r="F18" s="5"/>
      <c r="G18" s="6"/>
      <c r="H18" s="6"/>
      <c r="I18" s="6"/>
      <c r="J18" s="6"/>
      <c r="K18" s="6"/>
      <c r="L18" s="6"/>
      <c r="M18" s="6"/>
      <c r="O18" s="8"/>
      <c r="P18" s="7"/>
      <c r="Q18" s="7"/>
      <c r="R18" s="7"/>
      <c r="S18" s="7"/>
      <c r="T18" s="7"/>
      <c r="U18" s="7"/>
      <c r="V18" s="7"/>
      <c r="W18" s="7"/>
      <c r="X18" s="7"/>
      <c r="Z18" s="21"/>
      <c r="AA18" s="25"/>
      <c r="AB18" s="25"/>
      <c r="AC18" s="25"/>
      <c r="AD18" s="25"/>
      <c r="AE18" s="25"/>
      <c r="AF18" s="25"/>
      <c r="AG18" s="25"/>
      <c r="AH18" s="25"/>
      <c r="AI18" s="24"/>
      <c r="AJ18" s="20"/>
      <c r="AK18" s="20"/>
      <c r="AL18" s="20"/>
      <c r="AM18" s="20"/>
    </row>
    <row r="19" spans="2:39" ht="46.5" customHeight="1">
      <c r="B19" s="8"/>
      <c r="C19" s="9" t="s">
        <v>34</v>
      </c>
      <c r="D19" s="82"/>
      <c r="E19" s="82"/>
      <c r="F19" s="82"/>
      <c r="G19" s="82"/>
      <c r="H19" s="82"/>
      <c r="I19" s="82"/>
      <c r="J19" s="82"/>
      <c r="K19" s="82"/>
      <c r="L19" s="82"/>
      <c r="M19" s="82"/>
      <c r="O19" s="8"/>
      <c r="P19" s="7"/>
      <c r="Q19" s="7"/>
      <c r="R19" s="7"/>
      <c r="S19" s="7"/>
      <c r="T19" s="7"/>
      <c r="U19" s="7"/>
      <c r="V19" s="7"/>
      <c r="W19" s="7"/>
      <c r="X19" s="7"/>
      <c r="Z19" s="21"/>
      <c r="AA19" s="21"/>
      <c r="AB19" s="21"/>
      <c r="AC19" s="21"/>
      <c r="AD19" s="21"/>
      <c r="AE19" s="21"/>
      <c r="AF19" s="21"/>
      <c r="AG19" s="21"/>
      <c r="AH19" s="21"/>
      <c r="AI19" s="24"/>
      <c r="AJ19" s="20"/>
      <c r="AK19" s="20"/>
      <c r="AL19" s="20"/>
      <c r="AM19" s="20"/>
    </row>
    <row r="20" spans="2:39">
      <c r="B20" s="8"/>
      <c r="C20" s="81" t="s">
        <v>32</v>
      </c>
      <c r="D20" s="82"/>
      <c r="E20" s="82"/>
      <c r="F20" s="82"/>
      <c r="G20" s="82"/>
      <c r="H20" s="82"/>
      <c r="I20" s="82"/>
      <c r="J20" s="82"/>
      <c r="K20" s="82"/>
      <c r="L20" s="82"/>
      <c r="M20" s="82"/>
      <c r="O20" s="8"/>
      <c r="P20" s="7"/>
      <c r="Q20" s="7"/>
      <c r="R20" s="7"/>
      <c r="S20" s="7"/>
      <c r="T20" s="7"/>
      <c r="U20" s="7"/>
      <c r="V20" s="7"/>
      <c r="W20" s="7"/>
      <c r="X20" s="7"/>
      <c r="Z20" s="21"/>
      <c r="AA20" s="21"/>
      <c r="AB20" s="21" t="s">
        <v>0</v>
      </c>
      <c r="AC20" s="21" t="str">
        <f>AC22-AC21+1 &amp;" days"</f>
        <v>99 days</v>
      </c>
      <c r="AD20" s="21"/>
      <c r="AE20" s="21" t="s">
        <v>50</v>
      </c>
      <c r="AF20" s="21">
        <f>COUNTA('Project Plan'!$B$10:$B$34)</f>
        <v>15</v>
      </c>
      <c r="AG20" s="21"/>
      <c r="AH20" s="21"/>
      <c r="AI20" s="24"/>
      <c r="AJ20" s="20"/>
      <c r="AK20" s="20"/>
      <c r="AL20" s="20"/>
      <c r="AM20" s="20"/>
    </row>
    <row r="21" spans="2:39">
      <c r="B21" s="8"/>
      <c r="C21" s="81"/>
      <c r="D21" s="82"/>
      <c r="E21" s="82"/>
      <c r="F21" s="82"/>
      <c r="G21" s="82"/>
      <c r="H21" s="82"/>
      <c r="I21" s="82"/>
      <c r="J21" s="82"/>
      <c r="K21" s="82"/>
      <c r="L21" s="82"/>
      <c r="M21" s="82"/>
      <c r="O21" s="8"/>
      <c r="P21" s="7"/>
      <c r="Q21" s="7"/>
      <c r="R21" s="7"/>
      <c r="S21" s="7"/>
      <c r="T21" s="7"/>
      <c r="U21" s="7"/>
      <c r="V21" s="7"/>
      <c r="W21" s="7"/>
      <c r="X21" s="7"/>
      <c r="Z21" s="21"/>
      <c r="AA21" s="21"/>
      <c r="AB21" s="22">
        <f>AVERAGE('Project Plan'!$F$10:$F$34)</f>
        <v>0.44666666666666666</v>
      </c>
      <c r="AC21" s="21">
        <f>MIN('Project Plan'!$D$10:$D$34)</f>
        <v>44639</v>
      </c>
      <c r="AD21" s="21"/>
      <c r="AE21" s="21" t="s">
        <v>1</v>
      </c>
      <c r="AF21" s="21">
        <f>COUNTIF('Project Plan'!$G$10:$G$34,AE21)</f>
        <v>3</v>
      </c>
      <c r="AG21" s="21"/>
      <c r="AH21" s="21"/>
      <c r="AI21" s="24"/>
      <c r="AJ21" s="20"/>
      <c r="AK21" s="20"/>
      <c r="AL21" s="20"/>
      <c r="AM21" s="20"/>
    </row>
    <row r="22" spans="2:39" ht="15" customHeight="1">
      <c r="B22" s="8"/>
      <c r="C22" s="81"/>
      <c r="D22" s="82"/>
      <c r="E22" s="82"/>
      <c r="F22" s="82"/>
      <c r="G22" s="82"/>
      <c r="H22" s="82"/>
      <c r="I22" s="82"/>
      <c r="J22" s="82"/>
      <c r="K22" s="82"/>
      <c r="L22" s="82"/>
      <c r="M22" s="82"/>
      <c r="O22" s="8"/>
      <c r="P22" s="7"/>
      <c r="Q22" s="7"/>
      <c r="R22" s="7"/>
      <c r="S22" s="7"/>
      <c r="T22" s="7"/>
      <c r="U22" s="7"/>
      <c r="V22" s="7"/>
      <c r="W22" s="7"/>
      <c r="X22" s="7"/>
      <c r="Z22" s="21"/>
      <c r="AA22" s="21"/>
      <c r="AB22" s="21">
        <f>1-AB21</f>
        <v>0.55333333333333334</v>
      </c>
      <c r="AC22" s="21">
        <f>MAX('Project Plan'!$E$10:$E$34)</f>
        <v>44737</v>
      </c>
      <c r="AD22" s="21"/>
      <c r="AE22" s="21" t="s">
        <v>4</v>
      </c>
      <c r="AF22" s="21">
        <f>COUNTIF('Project Plan'!$G$10:$G$34,AE22)</f>
        <v>7</v>
      </c>
      <c r="AG22" s="21"/>
      <c r="AH22" s="21"/>
      <c r="AI22" s="24"/>
      <c r="AJ22" s="20"/>
      <c r="AK22" s="20"/>
      <c r="AL22" s="20"/>
      <c r="AM22" s="20"/>
    </row>
    <row r="23" spans="2:39">
      <c r="B23" s="8"/>
      <c r="C23" s="81"/>
      <c r="D23" s="82"/>
      <c r="E23" s="82"/>
      <c r="F23" s="82"/>
      <c r="G23" s="82"/>
      <c r="H23" s="82"/>
      <c r="I23" s="82"/>
      <c r="J23" s="82"/>
      <c r="K23" s="82"/>
      <c r="L23" s="82"/>
      <c r="M23" s="82"/>
      <c r="O23" s="8"/>
      <c r="P23" s="7"/>
      <c r="Q23" s="7"/>
      <c r="R23" s="7"/>
      <c r="S23" s="7"/>
      <c r="T23" s="7"/>
      <c r="U23" s="7"/>
      <c r="V23" s="7"/>
      <c r="W23" s="7"/>
      <c r="X23" s="7"/>
      <c r="Z23" s="21"/>
      <c r="AA23" s="21"/>
      <c r="AB23" s="21"/>
      <c r="AC23" s="21" t="str">
        <f>SUM(rng_N_Duration) &amp;" mandays"</f>
        <v>337 mandays</v>
      </c>
      <c r="AD23" s="21"/>
      <c r="AE23" s="21" t="s">
        <v>3</v>
      </c>
      <c r="AF23" s="21">
        <f>COUNTIF('Project Plan'!$G$10:$G$34,AE23)</f>
        <v>5</v>
      </c>
      <c r="AG23" s="21"/>
      <c r="AH23" s="21"/>
      <c r="AI23" s="24"/>
      <c r="AJ23" s="20"/>
      <c r="AK23" s="20"/>
      <c r="AL23" s="20"/>
      <c r="AM23" s="20"/>
    </row>
    <row r="24" spans="2:39">
      <c r="B24" s="8"/>
      <c r="C24" s="81"/>
      <c r="D24" s="82"/>
      <c r="E24" s="82"/>
      <c r="F24" s="82"/>
      <c r="G24" s="82"/>
      <c r="H24" s="82"/>
      <c r="I24" s="82"/>
      <c r="J24" s="82"/>
      <c r="K24" s="82"/>
      <c r="L24" s="82"/>
      <c r="M24" s="82"/>
      <c r="O24" s="8"/>
      <c r="P24" s="7"/>
      <c r="Q24" s="7"/>
      <c r="R24" s="7"/>
      <c r="S24" s="7"/>
      <c r="T24" s="7"/>
      <c r="U24" s="7"/>
      <c r="V24" s="7"/>
      <c r="W24" s="7"/>
      <c r="X24" s="7"/>
      <c r="Z24" s="21"/>
      <c r="AA24" s="21"/>
      <c r="AB24" s="21"/>
      <c r="AC24" s="21"/>
      <c r="AD24" s="21"/>
      <c r="AE24" s="21"/>
      <c r="AF24" s="21"/>
      <c r="AG24" s="21"/>
      <c r="AH24" s="21"/>
      <c r="AI24" s="24"/>
      <c r="AJ24" s="20"/>
      <c r="AK24" s="20"/>
      <c r="AL24" s="20"/>
      <c r="AM24" s="20"/>
    </row>
    <row r="25" spans="2:39">
      <c r="B25" s="8"/>
      <c r="C25" s="81"/>
      <c r="D25" s="82"/>
      <c r="E25" s="82"/>
      <c r="F25" s="82"/>
      <c r="G25" s="82"/>
      <c r="H25" s="82"/>
      <c r="I25" s="82"/>
      <c r="J25" s="82"/>
      <c r="K25" s="82"/>
      <c r="L25" s="82"/>
      <c r="M25" s="82"/>
      <c r="O25" s="8"/>
      <c r="P25" s="7"/>
      <c r="Q25" s="7"/>
      <c r="R25" s="7"/>
      <c r="S25" s="7"/>
      <c r="T25" s="7"/>
      <c r="U25" s="7"/>
      <c r="V25" s="7"/>
      <c r="W25" s="7"/>
      <c r="X25" s="7"/>
      <c r="Z25" s="21"/>
      <c r="AA25" s="21"/>
      <c r="AB25" s="21"/>
      <c r="AC25" s="21"/>
      <c r="AD25" s="21"/>
      <c r="AE25" s="21"/>
      <c r="AF25" s="21"/>
      <c r="AG25" s="21"/>
      <c r="AH25" s="21"/>
      <c r="AI25" s="24"/>
      <c r="AJ25" s="20"/>
      <c r="AK25" s="20"/>
      <c r="AL25" s="20"/>
      <c r="AM25" s="20"/>
    </row>
    <row r="26" spans="2:39">
      <c r="B26" s="8"/>
      <c r="C26" s="81"/>
      <c r="D26" s="82"/>
      <c r="E26" s="82"/>
      <c r="F26" s="82"/>
      <c r="G26" s="82"/>
      <c r="H26" s="82"/>
      <c r="I26" s="82"/>
      <c r="J26" s="82"/>
      <c r="K26" s="82"/>
      <c r="L26" s="82"/>
      <c r="M26" s="82"/>
      <c r="O26" s="8"/>
      <c r="P26" s="7"/>
      <c r="Q26" s="7"/>
      <c r="R26" s="7"/>
      <c r="S26" s="7"/>
      <c r="T26" s="7"/>
      <c r="U26" s="7"/>
      <c r="V26" s="7"/>
      <c r="W26" s="7"/>
      <c r="X26" s="7"/>
      <c r="Z26" s="15"/>
      <c r="AA26" s="21"/>
      <c r="AB26" s="21"/>
      <c r="AC26" s="21"/>
      <c r="AD26" s="21"/>
      <c r="AE26" s="21"/>
      <c r="AF26" s="21"/>
      <c r="AG26" s="21"/>
      <c r="AH26" s="21"/>
      <c r="AI26" s="24"/>
      <c r="AJ26" s="20"/>
      <c r="AK26" s="20"/>
      <c r="AL26" s="20"/>
      <c r="AM26" s="20"/>
    </row>
    <row r="27" spans="2:39">
      <c r="B27" s="8"/>
      <c r="C27" s="81"/>
      <c r="D27" s="82"/>
      <c r="E27" s="82"/>
      <c r="F27" s="82"/>
      <c r="G27" s="82"/>
      <c r="H27" s="82"/>
      <c r="I27" s="82"/>
      <c r="J27" s="82"/>
      <c r="K27" s="82"/>
      <c r="L27" s="82"/>
      <c r="M27" s="82"/>
      <c r="O27" s="8"/>
      <c r="P27" s="7"/>
      <c r="Q27" s="7"/>
      <c r="R27" s="7"/>
      <c r="S27" s="7"/>
      <c r="T27" s="7"/>
      <c r="U27" s="7"/>
      <c r="V27" s="7"/>
      <c r="W27" s="7"/>
      <c r="X27" s="7"/>
      <c r="Z27" s="15"/>
      <c r="AA27" s="21"/>
      <c r="AB27" s="21"/>
      <c r="AC27" s="21"/>
      <c r="AD27" s="21"/>
      <c r="AE27" s="21"/>
      <c r="AF27" s="21"/>
      <c r="AG27" s="21"/>
      <c r="AH27" s="21"/>
      <c r="AI27" s="24"/>
      <c r="AJ27" s="20"/>
      <c r="AK27" s="20"/>
      <c r="AL27" s="20"/>
      <c r="AM27" s="20"/>
    </row>
    <row r="28" spans="2:39" ht="15.75">
      <c r="B28" s="8"/>
      <c r="C28" s="81"/>
      <c r="D28" s="82"/>
      <c r="E28" s="82"/>
      <c r="F28" s="82"/>
      <c r="G28" s="82"/>
      <c r="H28" s="82"/>
      <c r="I28" s="82"/>
      <c r="J28" s="82"/>
      <c r="K28" s="82"/>
      <c r="L28" s="82"/>
      <c r="M28" s="82"/>
      <c r="O28" s="8"/>
      <c r="P28" s="7"/>
      <c r="Q28" s="7"/>
      <c r="R28" s="7"/>
      <c r="S28" s="7"/>
      <c r="T28" s="7"/>
      <c r="U28" s="7"/>
      <c r="V28" s="7"/>
      <c r="W28" s="7"/>
      <c r="X28" s="7"/>
      <c r="Z28" s="15"/>
      <c r="AA28" s="25"/>
      <c r="AB28" s="25"/>
      <c r="AC28" s="25"/>
      <c r="AD28" s="25"/>
      <c r="AE28" s="25"/>
      <c r="AF28" s="25"/>
      <c r="AG28" s="25"/>
      <c r="AH28" s="25"/>
      <c r="AI28" s="24"/>
      <c r="AJ28" s="20"/>
      <c r="AK28" s="20"/>
      <c r="AL28" s="20"/>
      <c r="AM28" s="20"/>
    </row>
    <row r="29" spans="2:39" ht="15.75">
      <c r="B29" s="8"/>
      <c r="C29" s="81"/>
      <c r="D29" s="82"/>
      <c r="E29" s="82"/>
      <c r="F29" s="82"/>
      <c r="G29" s="82"/>
      <c r="H29" s="82"/>
      <c r="I29" s="82"/>
      <c r="J29" s="82"/>
      <c r="K29" s="82"/>
      <c r="L29" s="82"/>
      <c r="M29" s="82"/>
      <c r="O29" s="8"/>
      <c r="P29" s="7"/>
      <c r="Q29" s="7"/>
      <c r="R29" s="7"/>
      <c r="S29" s="7"/>
      <c r="T29" s="7"/>
      <c r="U29" s="7"/>
      <c r="V29" s="7"/>
      <c r="W29" s="7"/>
      <c r="X29" s="7"/>
      <c r="AA29" s="25"/>
      <c r="AB29" s="25"/>
      <c r="AC29" s="25"/>
      <c r="AD29" s="25"/>
      <c r="AE29" s="25"/>
      <c r="AF29" s="25"/>
      <c r="AG29" s="25"/>
      <c r="AH29" s="25"/>
      <c r="AI29" s="24"/>
      <c r="AJ29" s="20"/>
      <c r="AK29" s="20"/>
      <c r="AL29" s="20"/>
      <c r="AM29" s="20"/>
    </row>
    <row r="30" spans="2:39" ht="15.75">
      <c r="B30" s="8"/>
      <c r="C30" s="81"/>
      <c r="D30" s="82"/>
      <c r="E30" s="82"/>
      <c r="F30" s="82"/>
      <c r="G30" s="82"/>
      <c r="H30" s="82"/>
      <c r="I30" s="82"/>
      <c r="J30" s="82"/>
      <c r="K30" s="82"/>
      <c r="L30" s="82"/>
      <c r="M30" s="82"/>
      <c r="O30" s="8"/>
      <c r="P30" s="7"/>
      <c r="Q30" s="7"/>
      <c r="R30" s="7"/>
      <c r="S30" s="7"/>
      <c r="T30" s="7"/>
      <c r="U30" s="7"/>
      <c r="V30" s="7"/>
      <c r="W30" s="7"/>
      <c r="X30" s="7"/>
      <c r="AA30" s="25"/>
      <c r="AB30" s="25"/>
      <c r="AC30" s="25"/>
      <c r="AD30" s="25"/>
      <c r="AE30" s="25"/>
      <c r="AF30" s="25"/>
      <c r="AG30" s="25"/>
      <c r="AH30" s="25"/>
      <c r="AI30" s="24"/>
      <c r="AJ30" s="20"/>
      <c r="AK30" s="20"/>
      <c r="AL30" s="20"/>
      <c r="AM30" s="20"/>
    </row>
    <row r="31" spans="2:39">
      <c r="B31" s="8"/>
      <c r="C31" s="81"/>
      <c r="D31" s="82"/>
      <c r="E31" s="82"/>
      <c r="F31" s="82"/>
      <c r="G31" s="82"/>
      <c r="H31" s="82"/>
      <c r="I31" s="82"/>
      <c r="J31" s="82"/>
      <c r="K31" s="82"/>
      <c r="L31" s="82"/>
      <c r="M31" s="82"/>
      <c r="O31" s="8"/>
      <c r="P31" s="7"/>
      <c r="Q31" s="7"/>
      <c r="R31" s="7"/>
      <c r="S31" s="7"/>
      <c r="T31" s="7"/>
      <c r="U31" s="7"/>
      <c r="V31" s="7"/>
      <c r="W31" s="7"/>
      <c r="X31" s="7"/>
      <c r="AA31" s="24"/>
      <c r="AB31" s="24"/>
      <c r="AC31" s="24"/>
      <c r="AD31" s="24"/>
      <c r="AE31" s="24"/>
      <c r="AF31" s="24"/>
      <c r="AG31" s="24"/>
      <c r="AH31" s="24"/>
      <c r="AI31" s="24"/>
      <c r="AJ31" s="20"/>
      <c r="AK31" s="20"/>
      <c r="AL31" s="20"/>
      <c r="AM31" s="20"/>
    </row>
    <row r="32" spans="2:39">
      <c r="B32" s="8"/>
      <c r="C32" s="81"/>
      <c r="D32" s="82"/>
      <c r="E32" s="82"/>
      <c r="F32" s="82"/>
      <c r="G32" s="82"/>
      <c r="H32" s="82"/>
      <c r="I32" s="82"/>
      <c r="J32" s="82"/>
      <c r="K32" s="82"/>
      <c r="L32" s="82"/>
      <c r="M32" s="82"/>
      <c r="O32" s="8"/>
      <c r="P32" s="7"/>
      <c r="Q32" s="7"/>
      <c r="R32" s="7"/>
      <c r="S32" s="7"/>
      <c r="T32" s="7"/>
      <c r="U32" s="7"/>
      <c r="V32" s="7"/>
      <c r="W32" s="7"/>
      <c r="X32" s="7"/>
      <c r="AA32" s="24"/>
      <c r="AB32" s="24"/>
      <c r="AC32" s="24"/>
      <c r="AD32" s="24"/>
      <c r="AE32" s="24"/>
      <c r="AF32" s="24"/>
      <c r="AG32" s="24"/>
      <c r="AH32" s="24"/>
      <c r="AI32" s="24"/>
      <c r="AJ32" s="20"/>
      <c r="AK32" s="20"/>
      <c r="AL32" s="20"/>
      <c r="AM32" s="20"/>
    </row>
    <row r="33" spans="1:39">
      <c r="B33" s="8"/>
      <c r="C33" s="81"/>
      <c r="D33" s="82"/>
      <c r="E33" s="82"/>
      <c r="F33" s="82"/>
      <c r="G33" s="82"/>
      <c r="H33" s="82"/>
      <c r="I33" s="82"/>
      <c r="J33" s="82"/>
      <c r="K33" s="82"/>
      <c r="L33" s="82"/>
      <c r="M33" s="82"/>
      <c r="O33" s="8"/>
      <c r="P33" s="7"/>
      <c r="Q33" s="7"/>
      <c r="R33" s="7"/>
      <c r="S33" s="7"/>
      <c r="T33" s="7"/>
      <c r="U33" s="7"/>
      <c r="V33" s="7"/>
      <c r="W33" s="7"/>
      <c r="X33" s="7"/>
      <c r="AA33" s="24"/>
      <c r="AB33" s="24"/>
      <c r="AC33" s="24"/>
      <c r="AD33" s="24"/>
      <c r="AE33" s="24"/>
      <c r="AF33" s="24"/>
      <c r="AG33" s="24"/>
      <c r="AH33" s="24"/>
      <c r="AI33" s="24"/>
      <c r="AJ33" s="20"/>
      <c r="AK33" s="20"/>
      <c r="AL33" s="20"/>
      <c r="AM33" s="20"/>
    </row>
    <row r="34" spans="1:39">
      <c r="B34" s="8"/>
      <c r="C34" s="81"/>
      <c r="D34" s="82"/>
      <c r="E34" s="82"/>
      <c r="F34" s="82"/>
      <c r="G34" s="82"/>
      <c r="H34" s="82"/>
      <c r="I34" s="82"/>
      <c r="J34" s="82"/>
      <c r="K34" s="82"/>
      <c r="L34" s="82"/>
      <c r="M34" s="82"/>
      <c r="O34" s="8"/>
      <c r="P34" s="7"/>
      <c r="Q34" s="7"/>
      <c r="R34" s="7"/>
      <c r="S34" s="7"/>
      <c r="T34" s="7"/>
      <c r="U34" s="7"/>
      <c r="V34" s="7"/>
      <c r="W34" s="7"/>
      <c r="X34" s="7"/>
      <c r="AA34" s="24"/>
      <c r="AB34" s="24"/>
      <c r="AC34" s="24"/>
      <c r="AD34" s="24"/>
      <c r="AE34" s="24"/>
      <c r="AF34" s="24"/>
      <c r="AG34" s="24"/>
      <c r="AH34" s="24"/>
      <c r="AI34" s="24"/>
    </row>
    <row r="35" spans="1:39">
      <c r="B35" s="8"/>
      <c r="C35" s="81"/>
      <c r="D35" s="82"/>
      <c r="E35" s="82"/>
      <c r="F35" s="82"/>
      <c r="G35" s="82"/>
      <c r="H35" s="82"/>
      <c r="I35" s="82"/>
      <c r="J35" s="82"/>
      <c r="K35" s="82"/>
      <c r="L35" s="82"/>
      <c r="M35" s="82"/>
      <c r="O35" s="8"/>
      <c r="P35" s="7"/>
      <c r="Q35" s="7"/>
      <c r="R35" s="7"/>
      <c r="S35" s="7"/>
      <c r="T35" s="7"/>
      <c r="U35" s="7"/>
      <c r="V35" s="7"/>
      <c r="W35" s="7"/>
      <c r="X35" s="7"/>
      <c r="AA35" s="24"/>
      <c r="AB35" s="24"/>
      <c r="AC35" s="24"/>
      <c r="AD35" s="24"/>
      <c r="AE35" s="24"/>
      <c r="AF35" s="24"/>
      <c r="AG35" s="24"/>
      <c r="AH35" s="24"/>
      <c r="AI35" s="24"/>
    </row>
    <row r="36" spans="1:39">
      <c r="B36" s="8"/>
      <c r="C36" s="81"/>
      <c r="D36" s="82"/>
      <c r="E36" s="82"/>
      <c r="F36" s="82"/>
      <c r="G36" s="82"/>
      <c r="H36" s="82"/>
      <c r="I36" s="82"/>
      <c r="J36" s="82"/>
      <c r="K36" s="82"/>
      <c r="L36" s="82"/>
      <c r="M36" s="82"/>
      <c r="O36" s="8"/>
      <c r="P36" s="7"/>
      <c r="Q36" s="7"/>
      <c r="R36" s="7"/>
      <c r="S36" s="7"/>
      <c r="T36" s="7"/>
      <c r="U36" s="7"/>
      <c r="V36" s="7"/>
      <c r="W36" s="7"/>
      <c r="X36" s="7"/>
      <c r="AA36" s="24"/>
      <c r="AB36" s="24"/>
      <c r="AC36" s="24"/>
      <c r="AD36" s="24"/>
      <c r="AE36" s="24"/>
      <c r="AF36" s="24"/>
      <c r="AG36" s="24"/>
      <c r="AH36" s="24"/>
      <c r="AI36" s="24"/>
    </row>
    <row r="37" spans="1:39" ht="15.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AA37" s="24"/>
      <c r="AB37" s="24"/>
      <c r="AC37" s="24"/>
      <c r="AD37" s="24"/>
      <c r="AE37" s="24"/>
      <c r="AF37" s="24"/>
      <c r="AG37" s="24"/>
      <c r="AH37" s="24"/>
      <c r="AI37" s="24"/>
    </row>
    <row r="38" spans="1:39" ht="15.75">
      <c r="A38" s="17"/>
      <c r="B38" s="17"/>
      <c r="C38" s="17"/>
      <c r="D38" s="17" t="s">
        <v>45</v>
      </c>
      <c r="E38" s="17"/>
      <c r="F38" s="17"/>
      <c r="G38" s="17"/>
      <c r="H38" s="17"/>
      <c r="I38" s="17"/>
      <c r="J38" s="17"/>
      <c r="K38" s="17"/>
      <c r="L38" s="17"/>
      <c r="M38" s="17"/>
      <c r="N38" s="17"/>
      <c r="O38" s="17"/>
      <c r="P38" s="17"/>
      <c r="Q38" s="17"/>
      <c r="R38" s="17"/>
      <c r="S38" s="17"/>
      <c r="T38" s="17"/>
      <c r="U38" s="17"/>
      <c r="V38" s="17"/>
      <c r="W38" s="17"/>
      <c r="X38" s="17"/>
      <c r="Y38" s="17"/>
    </row>
    <row r="39" spans="1:39" ht="3"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row>
    <row r="40" spans="1:39">
      <c r="A40" s="17"/>
      <c r="B40" s="17"/>
      <c r="C40" s="17"/>
      <c r="D40" s="17"/>
      <c r="E40" s="17"/>
      <c r="F40" s="17"/>
      <c r="G40" s="17"/>
      <c r="H40" s="17"/>
      <c r="I40" s="17"/>
      <c r="J40" s="17"/>
      <c r="K40" s="17"/>
      <c r="L40" s="17"/>
      <c r="M40" s="17"/>
      <c r="N40" s="17"/>
      <c r="O40" s="17"/>
      <c r="P40" s="17"/>
      <c r="Q40" s="17"/>
      <c r="R40" s="17"/>
      <c r="S40" s="17"/>
      <c r="T40" s="17"/>
      <c r="U40" s="17"/>
      <c r="V40" s="17"/>
      <c r="W40" s="17"/>
      <c r="X40" s="17"/>
      <c r="Y40" s="17"/>
    </row>
  </sheetData>
  <sheetProtection algorithmName="SHA-512" hashValue="5mnan+ckv8d8rrMgZ5PKYE3qgwFP3jf3aeMhJ/X9Mc1qCRyjOiuJBcmXabFA7hnjfPNAHEHCCl+lTAe4W5qnkg==" saltValue="nw2IxkfaQQHjj++mMWl0gw=="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AC37"/>
  <sheetViews>
    <sheetView showGridLines="0" showRowColHeaders="0" tabSelected="1" zoomScale="80" zoomScaleNormal="80" workbookViewId="0">
      <selection activeCell="AD7" sqref="AD7"/>
    </sheetView>
  </sheetViews>
  <sheetFormatPr defaultColWidth="14.42578125" defaultRowHeight="24.95" customHeight="1"/>
  <cols>
    <col min="1" max="1" width="0.7109375" style="1" customWidth="1"/>
    <col min="2" max="2" width="29.140625" style="3" customWidth="1"/>
    <col min="3" max="3" width="27.42578125" style="3" customWidth="1"/>
    <col min="4" max="7" width="20" style="2" customWidth="1"/>
    <col min="8" max="10" width="0.140625" style="1" customWidth="1"/>
    <col min="11" max="22" width="14.42578125" style="1" hidden="1" customWidth="1"/>
    <col min="23" max="23" width="4.85546875" style="1" hidden="1" customWidth="1"/>
    <col min="24" max="28" width="25.7109375" style="1" customWidth="1"/>
    <col min="29" max="16384" width="14.42578125" style="1"/>
  </cols>
  <sheetData>
    <row r="1" spans="1:29" ht="1.5" customHeight="1"/>
    <row r="2" spans="1:29" ht="39.950000000000003" customHeight="1">
      <c r="B2" s="63" t="s">
        <v>40</v>
      </c>
      <c r="C2" s="93" t="s">
        <v>30</v>
      </c>
      <c r="D2" s="94"/>
      <c r="E2" s="95"/>
      <c r="F2" s="91" t="s">
        <v>38</v>
      </c>
      <c r="G2" s="64"/>
      <c r="H2" s="16"/>
      <c r="J2" s="16"/>
      <c r="K2" s="11"/>
      <c r="L2" s="11"/>
      <c r="M2" s="11"/>
      <c r="N2" s="11"/>
      <c r="O2" s="11"/>
      <c r="P2" s="11"/>
      <c r="Q2" s="11"/>
      <c r="R2" s="11"/>
      <c r="S2" s="11"/>
      <c r="T2" s="11"/>
      <c r="U2" s="11"/>
      <c r="V2" s="11"/>
      <c r="W2" s="11"/>
      <c r="X2" s="75" t="s">
        <v>37</v>
      </c>
      <c r="Y2" s="67" t="str">
        <f>rng_duration</f>
        <v>99 days</v>
      </c>
      <c r="Z2" s="75" t="s">
        <v>36</v>
      </c>
      <c r="AA2" s="69">
        <f>rng_totaltasks</f>
        <v>15</v>
      </c>
      <c r="AB2" s="76"/>
    </row>
    <row r="3" spans="1:29" ht="39.950000000000003" customHeight="1">
      <c r="B3" s="63" t="s">
        <v>41</v>
      </c>
      <c r="C3" s="93" t="s">
        <v>39</v>
      </c>
      <c r="D3" s="94"/>
      <c r="E3" s="95"/>
      <c r="F3" s="91"/>
      <c r="G3" s="65"/>
      <c r="H3" s="16"/>
      <c r="J3" s="16"/>
      <c r="K3" s="11"/>
      <c r="L3" s="11"/>
      <c r="M3" s="11"/>
      <c r="N3" s="11"/>
      <c r="O3" s="11"/>
      <c r="P3" s="11"/>
      <c r="Q3" s="11"/>
      <c r="R3" s="11"/>
      <c r="S3" s="11"/>
      <c r="T3" s="11"/>
      <c r="U3" s="11"/>
      <c r="V3" s="11"/>
      <c r="W3" s="11"/>
      <c r="X3" s="75" t="s">
        <v>53</v>
      </c>
      <c r="Y3" s="68">
        <f>rng_start</f>
        <v>44639</v>
      </c>
      <c r="Z3" s="75" t="s">
        <v>1</v>
      </c>
      <c r="AA3" s="69">
        <f>rng_tasks_completed</f>
        <v>3</v>
      </c>
      <c r="AB3" s="77"/>
    </row>
    <row r="4" spans="1:29" ht="39.950000000000003" customHeight="1">
      <c r="B4" s="92" t="s">
        <v>70</v>
      </c>
      <c r="C4" s="93" t="s">
        <v>83</v>
      </c>
      <c r="D4" s="94"/>
      <c r="E4" s="95"/>
      <c r="F4" s="91"/>
      <c r="G4" s="66"/>
      <c r="H4" s="16"/>
      <c r="J4" s="16"/>
      <c r="K4" s="11"/>
      <c r="L4" s="11"/>
      <c r="M4" s="11"/>
      <c r="N4" s="11"/>
      <c r="O4" s="11"/>
      <c r="P4" s="11"/>
      <c r="Q4" s="11"/>
      <c r="R4" s="11"/>
      <c r="S4" s="11"/>
      <c r="T4" s="11"/>
      <c r="U4" s="11"/>
      <c r="V4" s="11"/>
      <c r="W4" s="11"/>
      <c r="X4" s="75" t="s">
        <v>54</v>
      </c>
      <c r="Y4" s="68">
        <f>rng_end</f>
        <v>44737</v>
      </c>
      <c r="Z4" s="75" t="s">
        <v>4</v>
      </c>
      <c r="AA4" s="69">
        <f>rng_tasks_inprogress</f>
        <v>7</v>
      </c>
      <c r="AB4" s="77"/>
    </row>
    <row r="5" spans="1:29" ht="39.950000000000003" customHeight="1">
      <c r="B5" s="92"/>
      <c r="C5" s="93"/>
      <c r="D5" s="94"/>
      <c r="E5" s="95"/>
      <c r="F5" s="91"/>
      <c r="G5" s="66"/>
      <c r="H5" s="16"/>
      <c r="J5" s="16"/>
      <c r="K5" s="11"/>
      <c r="L5" s="11"/>
      <c r="M5" s="11"/>
      <c r="N5" s="11"/>
      <c r="O5" s="11"/>
      <c r="P5" s="11"/>
      <c r="Q5" s="11"/>
      <c r="R5" s="11"/>
      <c r="S5" s="11"/>
      <c r="T5" s="11"/>
      <c r="U5" s="11"/>
      <c r="V5" s="11"/>
      <c r="W5" s="11"/>
      <c r="X5" s="75" t="s">
        <v>71</v>
      </c>
      <c r="Y5" s="67" t="str">
        <f>rng_mandays</f>
        <v>337 mandays</v>
      </c>
      <c r="Z5" s="75" t="s">
        <v>3</v>
      </c>
      <c r="AA5" s="69">
        <f>rng_task_notstarted</f>
        <v>5</v>
      </c>
      <c r="AB5" s="77"/>
    </row>
    <row r="6" spans="1:29" ht="7.5" customHeight="1"/>
    <row r="7" spans="1:29" ht="30" customHeight="1">
      <c r="A7" s="78"/>
      <c r="B7" s="90" t="s">
        <v>74</v>
      </c>
      <c r="C7" s="90"/>
      <c r="D7" s="90"/>
      <c r="E7" s="90"/>
      <c r="F7" s="90"/>
      <c r="G7" s="90"/>
      <c r="H7" s="78"/>
      <c r="I7" s="78"/>
      <c r="J7" s="78"/>
      <c r="X7" s="89" t="s">
        <v>31</v>
      </c>
      <c r="Y7" s="89"/>
      <c r="Z7" s="89"/>
      <c r="AA7" s="89"/>
      <c r="AB7" s="89"/>
    </row>
    <row r="8" spans="1:29" customFormat="1" ht="7.5" customHeight="1">
      <c r="AC8" s="1"/>
    </row>
    <row r="9" spans="1:29" ht="80.099999999999994" customHeight="1">
      <c r="A9" s="70"/>
      <c r="B9" s="71" t="s">
        <v>75</v>
      </c>
      <c r="C9" s="71" t="s">
        <v>76</v>
      </c>
      <c r="D9" s="72" t="s">
        <v>77</v>
      </c>
      <c r="E9" s="72" t="s">
        <v>78</v>
      </c>
      <c r="F9" s="73" t="s">
        <v>0</v>
      </c>
      <c r="G9" s="73" t="s">
        <v>2</v>
      </c>
      <c r="H9" s="74" t="s">
        <v>51</v>
      </c>
      <c r="I9" s="74" t="s">
        <v>1</v>
      </c>
      <c r="J9" s="74" t="s">
        <v>52</v>
      </c>
      <c r="K9" s="64"/>
      <c r="L9" s="64"/>
      <c r="M9" s="64"/>
      <c r="N9" s="64"/>
      <c r="O9" s="64"/>
      <c r="P9" s="64"/>
      <c r="Q9" s="64"/>
      <c r="R9" s="64"/>
      <c r="S9" s="64"/>
      <c r="T9" s="64"/>
      <c r="U9" s="64"/>
      <c r="V9" s="64"/>
      <c r="W9" s="64"/>
      <c r="X9" s="64"/>
      <c r="Y9" s="64"/>
      <c r="Z9" s="64"/>
      <c r="AA9" s="64"/>
      <c r="AB9" s="64"/>
    </row>
    <row r="10" spans="1:29" ht="24.95" customHeight="1">
      <c r="B10" s="49" t="s">
        <v>15</v>
      </c>
      <c r="C10" s="49" t="s">
        <v>5</v>
      </c>
      <c r="D10" s="50">
        <v>44639</v>
      </c>
      <c r="E10" s="50">
        <v>44671</v>
      </c>
      <c r="F10" s="51">
        <v>1</v>
      </c>
      <c r="G10" s="52" t="s">
        <v>1</v>
      </c>
      <c r="H10" s="40">
        <f>IF(COUNTA('Project Plan'!$B10:$E10)=4,'Project Plan'!$E10-'Project Plan'!$D10,NA())</f>
        <v>32</v>
      </c>
      <c r="I10" s="41">
        <f>'Project Plan'!$H10*'Project Plan'!$F10</f>
        <v>32</v>
      </c>
      <c r="J10" s="42">
        <f>'Project Plan'!$H10-'Project Plan'!$I10</f>
        <v>0</v>
      </c>
    </row>
    <row r="11" spans="1:29" ht="24.95" customHeight="1">
      <c r="B11" s="53" t="s">
        <v>16</v>
      </c>
      <c r="C11" s="53" t="s">
        <v>6</v>
      </c>
      <c r="D11" s="54">
        <v>44640</v>
      </c>
      <c r="E11" s="54">
        <v>44681</v>
      </c>
      <c r="F11" s="55">
        <v>0.5</v>
      </c>
      <c r="G11" s="56" t="s">
        <v>4</v>
      </c>
      <c r="H11" s="43">
        <f>IF(COUNTA('Project Plan'!$B11:$E11)=4,'Project Plan'!$E11-'Project Plan'!$D11,NA())</f>
        <v>41</v>
      </c>
      <c r="I11" s="1">
        <f>'Project Plan'!$H11*'Project Plan'!$F11</f>
        <v>20.5</v>
      </c>
      <c r="J11" s="44">
        <f>'Project Plan'!$H11-'Project Plan'!$I11</f>
        <v>20.5</v>
      </c>
    </row>
    <row r="12" spans="1:29" ht="24.95" customHeight="1">
      <c r="B12" s="49" t="s">
        <v>17</v>
      </c>
      <c r="C12" s="49" t="s">
        <v>7</v>
      </c>
      <c r="D12" s="50">
        <v>44643</v>
      </c>
      <c r="E12" s="50">
        <v>44647</v>
      </c>
      <c r="F12" s="57">
        <v>1</v>
      </c>
      <c r="G12" s="58" t="s">
        <v>1</v>
      </c>
      <c r="H12" s="45">
        <f>IF(COUNTA('Project Plan'!$B12:$E12)=4,'Project Plan'!$E12-'Project Plan'!$D12,NA())</f>
        <v>4</v>
      </c>
      <c r="I12" s="41">
        <f>'Project Plan'!$H12*'Project Plan'!$F12</f>
        <v>4</v>
      </c>
      <c r="J12" s="42">
        <f>'Project Plan'!$H12-'Project Plan'!$I12</f>
        <v>0</v>
      </c>
    </row>
    <row r="13" spans="1:29" ht="24.95" customHeight="1">
      <c r="B13" s="53" t="s">
        <v>18</v>
      </c>
      <c r="C13" s="53" t="s">
        <v>8</v>
      </c>
      <c r="D13" s="54">
        <v>44642</v>
      </c>
      <c r="E13" s="54">
        <v>44648</v>
      </c>
      <c r="F13" s="55">
        <v>0.45</v>
      </c>
      <c r="G13" s="56" t="s">
        <v>4</v>
      </c>
      <c r="H13" s="43">
        <f>IF(COUNTA('Project Plan'!$B13:$E13)=4,'Project Plan'!$E13-'Project Plan'!$D13,NA())</f>
        <v>6</v>
      </c>
      <c r="I13" s="1">
        <f>'Project Plan'!$H13*'Project Plan'!$F13</f>
        <v>2.7</v>
      </c>
      <c r="J13" s="44">
        <f>'Project Plan'!$H13-'Project Plan'!$I13</f>
        <v>3.3</v>
      </c>
    </row>
    <row r="14" spans="1:29" ht="24.95" customHeight="1">
      <c r="B14" s="49" t="s">
        <v>19</v>
      </c>
      <c r="C14" s="49" t="s">
        <v>9</v>
      </c>
      <c r="D14" s="50">
        <v>44653</v>
      </c>
      <c r="E14" s="50">
        <v>44666</v>
      </c>
      <c r="F14" s="57">
        <v>0.6</v>
      </c>
      <c r="G14" s="58" t="s">
        <v>4</v>
      </c>
      <c r="H14" s="45">
        <f>IF(COUNTA('Project Plan'!$B14:$E14)=4,'Project Plan'!$E14-'Project Plan'!$D14,NA())</f>
        <v>13</v>
      </c>
      <c r="I14" s="41">
        <f>'Project Plan'!$H14*'Project Plan'!$F14</f>
        <v>7.8</v>
      </c>
      <c r="J14" s="42">
        <f>'Project Plan'!$H14-'Project Plan'!$I14</f>
        <v>5.2</v>
      </c>
    </row>
    <row r="15" spans="1:29" ht="24.95" customHeight="1">
      <c r="B15" s="53" t="s">
        <v>20</v>
      </c>
      <c r="C15" s="53" t="s">
        <v>10</v>
      </c>
      <c r="D15" s="54">
        <v>44648</v>
      </c>
      <c r="E15" s="54">
        <v>44668</v>
      </c>
      <c r="F15" s="55">
        <v>0</v>
      </c>
      <c r="G15" s="56" t="s">
        <v>3</v>
      </c>
      <c r="H15" s="43">
        <f>IF(COUNTA('Project Plan'!$B15:$E15)=4,'Project Plan'!$E15-'Project Plan'!$D15,NA())</f>
        <v>20</v>
      </c>
      <c r="I15" s="1">
        <f>'Project Plan'!$H15*'Project Plan'!$F15</f>
        <v>0</v>
      </c>
      <c r="J15" s="44">
        <f>'Project Plan'!$H15-'Project Plan'!$I15</f>
        <v>20</v>
      </c>
    </row>
    <row r="16" spans="1:29" ht="24.95" customHeight="1">
      <c r="B16" s="49" t="s">
        <v>21</v>
      </c>
      <c r="C16" s="49" t="s">
        <v>11</v>
      </c>
      <c r="D16" s="50">
        <v>44658</v>
      </c>
      <c r="E16" s="50">
        <v>44667</v>
      </c>
      <c r="F16" s="57">
        <v>0.4</v>
      </c>
      <c r="G16" s="58" t="s">
        <v>4</v>
      </c>
      <c r="H16" s="45">
        <f>IF(COUNTA('Project Plan'!$B16:$E16)=4,'Project Plan'!$E16-'Project Plan'!$D16,NA())</f>
        <v>9</v>
      </c>
      <c r="I16" s="41">
        <f>'Project Plan'!$H16*'Project Plan'!$F16</f>
        <v>3.6</v>
      </c>
      <c r="J16" s="42">
        <f>'Project Plan'!$H16-'Project Plan'!$I16</f>
        <v>5.4</v>
      </c>
    </row>
    <row r="17" spans="2:10" ht="24.95" customHeight="1">
      <c r="B17" s="53" t="s">
        <v>22</v>
      </c>
      <c r="C17" s="53" t="s">
        <v>12</v>
      </c>
      <c r="D17" s="54">
        <v>44668</v>
      </c>
      <c r="E17" s="54">
        <v>44681</v>
      </c>
      <c r="F17" s="55">
        <v>0</v>
      </c>
      <c r="G17" s="56" t="s">
        <v>3</v>
      </c>
      <c r="H17" s="43">
        <f>IF(COUNTA('Project Plan'!$B17:$E17)=4,'Project Plan'!$E17-'Project Plan'!$D17,NA())</f>
        <v>13</v>
      </c>
      <c r="I17" s="1">
        <f>'Project Plan'!$H17*'Project Plan'!$F17</f>
        <v>0</v>
      </c>
      <c r="J17" s="44">
        <f>'Project Plan'!$H17-'Project Plan'!$I17</f>
        <v>13</v>
      </c>
    </row>
    <row r="18" spans="2:10" ht="24.95" customHeight="1">
      <c r="B18" s="49" t="s">
        <v>23</v>
      </c>
      <c r="C18" s="49" t="s">
        <v>13</v>
      </c>
      <c r="D18" s="50">
        <v>44684</v>
      </c>
      <c r="E18" s="50">
        <v>44725</v>
      </c>
      <c r="F18" s="57">
        <v>0</v>
      </c>
      <c r="G18" s="58" t="s">
        <v>3</v>
      </c>
      <c r="H18" s="45">
        <f>IF(COUNTA('Project Plan'!$B18:$E18)=4,'Project Plan'!$E18-'Project Plan'!$D18,NA())</f>
        <v>41</v>
      </c>
      <c r="I18" s="41">
        <f>'Project Plan'!$H18*'Project Plan'!$F18</f>
        <v>0</v>
      </c>
      <c r="J18" s="42">
        <f>'Project Plan'!$H18-'Project Plan'!$I18</f>
        <v>41</v>
      </c>
    </row>
    <row r="19" spans="2:10" ht="24.95" customHeight="1">
      <c r="B19" s="53" t="s">
        <v>24</v>
      </c>
      <c r="C19" s="53" t="s">
        <v>14</v>
      </c>
      <c r="D19" s="54">
        <v>44687</v>
      </c>
      <c r="E19" s="54">
        <v>44712</v>
      </c>
      <c r="F19" s="55">
        <v>1</v>
      </c>
      <c r="G19" s="56" t="s">
        <v>1</v>
      </c>
      <c r="H19" s="43">
        <f>IF(COUNTA('Project Plan'!$B19:$E19)=4,'Project Plan'!$E19-'Project Plan'!$D19,NA())</f>
        <v>25</v>
      </c>
      <c r="I19" s="1">
        <f>'Project Plan'!$H19*'Project Plan'!$F19</f>
        <v>25</v>
      </c>
      <c r="J19" s="44">
        <f>'Project Plan'!$H19-'Project Plan'!$I19</f>
        <v>0</v>
      </c>
    </row>
    <row r="20" spans="2:10" ht="24.95" customHeight="1">
      <c r="B20" s="49" t="s">
        <v>25</v>
      </c>
      <c r="C20" s="49" t="s">
        <v>5</v>
      </c>
      <c r="D20" s="50">
        <v>44686</v>
      </c>
      <c r="E20" s="50">
        <v>44695</v>
      </c>
      <c r="F20" s="57">
        <v>0.75</v>
      </c>
      <c r="G20" s="58" t="s">
        <v>4</v>
      </c>
      <c r="H20" s="45">
        <f>IF(COUNTA('Project Plan'!$B20:$E20)=4,'Project Plan'!$E20-'Project Plan'!$D20,NA())</f>
        <v>9</v>
      </c>
      <c r="I20" s="41">
        <f>'Project Plan'!$H20*'Project Plan'!$F20</f>
        <v>6.75</v>
      </c>
      <c r="J20" s="42">
        <f>'Project Plan'!$H20-'Project Plan'!$I20</f>
        <v>2.25</v>
      </c>
    </row>
    <row r="21" spans="2:10" ht="24.95" customHeight="1">
      <c r="B21" s="53" t="s">
        <v>26</v>
      </c>
      <c r="C21" s="53" t="s">
        <v>6</v>
      </c>
      <c r="D21" s="54">
        <v>44690</v>
      </c>
      <c r="E21" s="54">
        <v>44711</v>
      </c>
      <c r="F21" s="55">
        <v>0.5</v>
      </c>
      <c r="G21" s="56" t="s">
        <v>4</v>
      </c>
      <c r="H21" s="43">
        <f>IF(COUNTA('Project Plan'!$B21:$E21)=4,'Project Plan'!$E21-'Project Plan'!$D21,NA())</f>
        <v>21</v>
      </c>
      <c r="I21" s="1">
        <f>'Project Plan'!$H21*'Project Plan'!$F21</f>
        <v>10.5</v>
      </c>
      <c r="J21" s="44">
        <f>'Project Plan'!$H21-'Project Plan'!$I21</f>
        <v>10.5</v>
      </c>
    </row>
    <row r="22" spans="2:10" ht="24.95" customHeight="1">
      <c r="B22" s="49" t="s">
        <v>27</v>
      </c>
      <c r="C22" s="49" t="s">
        <v>7</v>
      </c>
      <c r="D22" s="50">
        <v>44686</v>
      </c>
      <c r="E22" s="50">
        <v>44729</v>
      </c>
      <c r="F22" s="57">
        <v>0.5</v>
      </c>
      <c r="G22" s="58" t="s">
        <v>4</v>
      </c>
      <c r="H22" s="45">
        <f>IF(COUNTA('Project Plan'!$B22:$E22)=4,'Project Plan'!$E22-'Project Plan'!$D22,NA())</f>
        <v>43</v>
      </c>
      <c r="I22" s="41">
        <f>'Project Plan'!$H22*'Project Plan'!$F22</f>
        <v>21.5</v>
      </c>
      <c r="J22" s="42">
        <f>'Project Plan'!$H22-'Project Plan'!$I22</f>
        <v>21.5</v>
      </c>
    </row>
    <row r="23" spans="2:10" ht="24.95" customHeight="1">
      <c r="B23" s="53" t="s">
        <v>28</v>
      </c>
      <c r="C23" s="53" t="s">
        <v>8</v>
      </c>
      <c r="D23" s="54">
        <v>44692</v>
      </c>
      <c r="E23" s="54">
        <v>44737</v>
      </c>
      <c r="F23" s="55">
        <v>0</v>
      </c>
      <c r="G23" s="56" t="s">
        <v>3</v>
      </c>
      <c r="H23" s="43">
        <f>IF(COUNTA('Project Plan'!$B23:$E23)=4,'Project Plan'!$E23-'Project Plan'!$D23,NA())</f>
        <v>45</v>
      </c>
      <c r="I23" s="1">
        <f>'Project Plan'!$H23*'Project Plan'!$F23</f>
        <v>0</v>
      </c>
      <c r="J23" s="44">
        <f>'Project Plan'!$H23-'Project Plan'!$I23</f>
        <v>45</v>
      </c>
    </row>
    <row r="24" spans="2:10" ht="24.95" customHeight="1">
      <c r="B24" s="49" t="s">
        <v>29</v>
      </c>
      <c r="C24" s="49" t="s">
        <v>9</v>
      </c>
      <c r="D24" s="50">
        <v>44686</v>
      </c>
      <c r="E24" s="50">
        <v>44701</v>
      </c>
      <c r="F24" s="57">
        <v>0</v>
      </c>
      <c r="G24" s="58" t="s">
        <v>3</v>
      </c>
      <c r="H24" s="45">
        <f>IF(COUNTA('Project Plan'!$B24:$E24)=4,'Project Plan'!$E24-'Project Plan'!$D24,NA())</f>
        <v>15</v>
      </c>
      <c r="I24" s="41">
        <f>'Project Plan'!$H24*'Project Plan'!$F24</f>
        <v>0</v>
      </c>
      <c r="J24" s="42">
        <f>'Project Plan'!$H24-'Project Plan'!$I24</f>
        <v>15</v>
      </c>
    </row>
    <row r="25" spans="2:10" ht="24.95" customHeight="1">
      <c r="B25" s="53"/>
      <c r="C25" s="53"/>
      <c r="D25" s="54"/>
      <c r="E25" s="54"/>
      <c r="F25" s="55"/>
      <c r="G25" s="56"/>
      <c r="H25" s="43" t="e">
        <f>IF(COUNTA('Project Plan'!$B25:$E25)=4,'Project Plan'!$E25-'Project Plan'!$D25,NA())</f>
        <v>#N/A</v>
      </c>
      <c r="I25" s="1" t="e">
        <f>'Project Plan'!$H25*'Project Plan'!$F25</f>
        <v>#N/A</v>
      </c>
      <c r="J25" s="44" t="e">
        <f>'Project Plan'!$H25-'Project Plan'!$I25</f>
        <v>#N/A</v>
      </c>
    </row>
    <row r="26" spans="2:10" ht="24.95" customHeight="1">
      <c r="B26" s="49"/>
      <c r="C26" s="49"/>
      <c r="D26" s="50"/>
      <c r="E26" s="50"/>
      <c r="F26" s="57"/>
      <c r="G26" s="58"/>
      <c r="H26" s="45" t="e">
        <f>IF(COUNTA('Project Plan'!$B26:$E26)=4,'Project Plan'!$E26-'Project Plan'!$D26,NA())</f>
        <v>#N/A</v>
      </c>
      <c r="I26" s="41" t="e">
        <f>'Project Plan'!$H26*'Project Plan'!$F26</f>
        <v>#N/A</v>
      </c>
      <c r="J26" s="42" t="e">
        <f>'Project Plan'!$H26-'Project Plan'!$I26</f>
        <v>#N/A</v>
      </c>
    </row>
    <row r="27" spans="2:10" ht="24.95" customHeight="1">
      <c r="B27" s="53"/>
      <c r="C27" s="53"/>
      <c r="D27" s="54"/>
      <c r="E27" s="54"/>
      <c r="F27" s="55"/>
      <c r="G27" s="56"/>
      <c r="H27" s="43" t="e">
        <f>IF(COUNTA('Project Plan'!$B27:$E27)=4,'Project Plan'!$E27-'Project Plan'!$D27,NA())</f>
        <v>#N/A</v>
      </c>
      <c r="I27" s="1" t="e">
        <f>'Project Plan'!$H27*'Project Plan'!$F27</f>
        <v>#N/A</v>
      </c>
      <c r="J27" s="44" t="e">
        <f>'Project Plan'!$H27-'Project Plan'!$I27</f>
        <v>#N/A</v>
      </c>
    </row>
    <row r="28" spans="2:10" ht="24.95" customHeight="1">
      <c r="B28" s="49"/>
      <c r="C28" s="49"/>
      <c r="D28" s="50"/>
      <c r="E28" s="50"/>
      <c r="F28" s="57"/>
      <c r="G28" s="58"/>
      <c r="H28" s="45" t="e">
        <f>IF(COUNTA('Project Plan'!$B28:$E28)=4,'Project Plan'!$E28-'Project Plan'!$D28,NA())</f>
        <v>#N/A</v>
      </c>
      <c r="I28" s="41" t="e">
        <f>'Project Plan'!$H28*'Project Plan'!$F28</f>
        <v>#N/A</v>
      </c>
      <c r="J28" s="42" t="e">
        <f>'Project Plan'!$H28-'Project Plan'!$I28</f>
        <v>#N/A</v>
      </c>
    </row>
    <row r="29" spans="2:10" ht="24.95" customHeight="1">
      <c r="B29" s="53"/>
      <c r="C29" s="53"/>
      <c r="D29" s="54"/>
      <c r="E29" s="54"/>
      <c r="F29" s="55"/>
      <c r="G29" s="56"/>
      <c r="H29" s="43" t="e">
        <f>IF(COUNTA('Project Plan'!$B29:$E29)=4,'Project Plan'!$E29-'Project Plan'!$D29,NA())</f>
        <v>#N/A</v>
      </c>
      <c r="I29" s="1" t="e">
        <f>'Project Plan'!$H29*'Project Plan'!$F29</f>
        <v>#N/A</v>
      </c>
      <c r="J29" s="44" t="e">
        <f>'Project Plan'!$H29-'Project Plan'!$I29</f>
        <v>#N/A</v>
      </c>
    </row>
    <row r="30" spans="2:10" ht="24.95" customHeight="1">
      <c r="B30" s="49"/>
      <c r="C30" s="49"/>
      <c r="D30" s="50"/>
      <c r="E30" s="50"/>
      <c r="F30" s="57"/>
      <c r="G30" s="58"/>
      <c r="H30" s="45" t="e">
        <f>IF(COUNTA('Project Plan'!$B30:$E30)=4,'Project Plan'!$E30-'Project Plan'!$D30,NA())</f>
        <v>#N/A</v>
      </c>
      <c r="I30" s="41" t="e">
        <f>'Project Plan'!$H30*'Project Plan'!$F30</f>
        <v>#N/A</v>
      </c>
      <c r="J30" s="42" t="e">
        <f>'Project Plan'!$H30-'Project Plan'!$I30</f>
        <v>#N/A</v>
      </c>
    </row>
    <row r="31" spans="2:10" ht="24.95" customHeight="1">
      <c r="B31" s="53"/>
      <c r="C31" s="53"/>
      <c r="D31" s="54"/>
      <c r="E31" s="54"/>
      <c r="F31" s="55"/>
      <c r="G31" s="56"/>
      <c r="H31" s="43" t="e">
        <f>IF(COUNTA('Project Plan'!$B31:$E31)=4,'Project Plan'!$E31-'Project Plan'!$D31,NA())</f>
        <v>#N/A</v>
      </c>
      <c r="I31" s="1" t="e">
        <f>'Project Plan'!$H31*'Project Plan'!$F31</f>
        <v>#N/A</v>
      </c>
      <c r="J31" s="44" t="e">
        <f>'Project Plan'!$H31-'Project Plan'!$I31</f>
        <v>#N/A</v>
      </c>
    </row>
    <row r="32" spans="2:10" ht="24.95" customHeight="1">
      <c r="B32" s="49"/>
      <c r="C32" s="49"/>
      <c r="D32" s="50"/>
      <c r="E32" s="50"/>
      <c r="F32" s="57"/>
      <c r="G32" s="58"/>
      <c r="H32" s="45" t="e">
        <f>IF(COUNTA('Project Plan'!$B32:$E32)=4,'Project Plan'!$E32-'Project Plan'!$D32,NA())</f>
        <v>#N/A</v>
      </c>
      <c r="I32" s="41" t="e">
        <f>'Project Plan'!$H32*'Project Plan'!$F32</f>
        <v>#N/A</v>
      </c>
      <c r="J32" s="42" t="e">
        <f>'Project Plan'!$H32-'Project Plan'!$I32</f>
        <v>#N/A</v>
      </c>
    </row>
    <row r="33" spans="2:24" ht="24.95" customHeight="1">
      <c r="B33" s="53"/>
      <c r="C33" s="53"/>
      <c r="D33" s="54"/>
      <c r="E33" s="54"/>
      <c r="F33" s="55"/>
      <c r="G33" s="56"/>
      <c r="H33" s="43" t="e">
        <f>IF(COUNTA('Project Plan'!$B33:$E33)=4,'Project Plan'!$E33-'Project Plan'!$D33,NA())</f>
        <v>#N/A</v>
      </c>
      <c r="I33" s="1" t="e">
        <f>'Project Plan'!$H33*'Project Plan'!$F33</f>
        <v>#N/A</v>
      </c>
      <c r="J33" s="44" t="e">
        <f>'Project Plan'!$H33-'Project Plan'!$I33</f>
        <v>#N/A</v>
      </c>
    </row>
    <row r="34" spans="2:24" ht="24.95" customHeight="1">
      <c r="B34" s="59"/>
      <c r="C34" s="59"/>
      <c r="D34" s="60"/>
      <c r="E34" s="60"/>
      <c r="F34" s="61"/>
      <c r="G34" s="62"/>
      <c r="H34" s="46" t="e">
        <f>IF(COUNTA('Project Plan'!$B34:$E34)=4,'Project Plan'!$E34-'Project Plan'!$D34,NA())</f>
        <v>#N/A</v>
      </c>
      <c r="I34" s="47" t="e">
        <f>'Project Plan'!$H34*'Project Plan'!$F34</f>
        <v>#N/A</v>
      </c>
      <c r="J34" s="48" t="e">
        <f>'Project Plan'!$H34-'Project Plan'!$I34</f>
        <v>#N/A</v>
      </c>
    </row>
    <row r="37" spans="2:24" ht="24.95" customHeight="1">
      <c r="D37" s="17" t="s">
        <v>69</v>
      </c>
      <c r="E37" s="17"/>
      <c r="X37" s="17"/>
    </row>
  </sheetData>
  <sheetProtection algorithmName="SHA-512" hashValue="WJOVXbTmvXFj+G7EzNKUCsu6lYkT0LEKn8j5XJyeUPVB5nvrjneS8wVweL8wIjr3FcBtN6Ry5YI3nxC4Qz2eyQ==" saltValue="ZE9BebzUTu5ACRV/gQjFjA==" spinCount="100000" sheet="1" objects="1" scenarios="1"/>
  <mergeCells count="7">
    <mergeCell ref="X7:AB7"/>
    <mergeCell ref="B7:G7"/>
    <mergeCell ref="F2:F5"/>
    <mergeCell ref="B4:B5"/>
    <mergeCell ref="C4:E5"/>
    <mergeCell ref="C2:E2"/>
    <mergeCell ref="C3:E3"/>
  </mergeCells>
  <phoneticPr fontId="2" type="noConversion"/>
  <conditionalFormatting sqref="F10:F34">
    <cfRule type="dataBar" priority="12">
      <dataBar>
        <cfvo type="min"/>
        <cfvo type="max"/>
        <color theme="6"/>
      </dataBar>
      <extLst>
        <ext xmlns:x14="http://schemas.microsoft.com/office/spreadsheetml/2009/9/main" uri="{B025F937-C7B1-47D3-B67F-A62EFF666E3E}">
          <x14:id>{5CECBAB3-7558-4366-955F-088C3C8129C7}</x14:id>
        </ext>
      </extLst>
    </cfRule>
  </conditionalFormatting>
  <conditionalFormatting sqref="AA2:AA5">
    <cfRule type="dataBar" priority="1">
      <dataBar>
        <cfvo type="min"/>
        <cfvo type="max"/>
        <color theme="6" tint="-0.249977111117893"/>
      </dataBar>
      <extLst>
        <ext xmlns:x14="http://schemas.microsoft.com/office/spreadsheetml/2009/9/main" uri="{B025F937-C7B1-47D3-B67F-A62EFF666E3E}">
          <x14:id>{FFFA5787-1906-4A6B-8419-4BA89690F11C}</x14:id>
        </ext>
      </extLst>
    </cfRule>
  </conditionalFormatting>
  <dataValidations disablePrompts="1" count="1">
    <dataValidation type="list" allowBlank="1" showInputMessage="1" showErrorMessage="1" sqref="G10:G34" xr:uid="{D6A49D07-DF5B-4D93-93FF-169B834FC075}">
      <formula1>"Not Started,In progress,Completed"</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5CECBAB3-7558-4366-955F-088C3C8129C7}">
            <x14:dataBar minLength="0" maxLength="100" direction="leftToRight">
              <x14:cfvo type="autoMin"/>
              <x14:cfvo type="autoMax"/>
              <x14:negativeFillColor rgb="FFFF0000"/>
              <x14:axisColor rgb="FF000000"/>
            </x14:dataBar>
          </x14:cfRule>
          <xm:sqref>F10:F34</xm:sqref>
        </x14:conditionalFormatting>
        <x14:conditionalFormatting xmlns:xm="http://schemas.microsoft.com/office/excel/2006/main">
          <x14:cfRule type="dataBar" id="{FFFA5787-1906-4A6B-8419-4BA89690F11C}">
            <x14:dataBar minLength="0" maxLength="100">
              <x14:cfvo type="autoMin"/>
              <x14:cfvo type="autoMax"/>
              <x14:negativeFillColor rgb="FFFF0000"/>
              <x14:axisColor rgb="FF000000"/>
            </x14:dataBar>
          </x14:cfRule>
          <xm:sqref>AA2:AA5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election activeCell="K14" sqref="K14"/>
    </sheetView>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30"/>
      <c r="B2" s="98" t="s">
        <v>55</v>
      </c>
      <c r="C2" s="99"/>
      <c r="D2" s="99"/>
      <c r="E2" s="99"/>
      <c r="F2" s="99"/>
      <c r="G2" s="99"/>
      <c r="H2" s="99"/>
      <c r="I2" s="96"/>
      <c r="J2" s="96"/>
      <c r="K2" s="96"/>
      <c r="L2" s="96"/>
      <c r="M2" s="97"/>
    </row>
    <row r="3" spans="1:13" ht="7.5" hidden="1" customHeight="1" thickTop="1">
      <c r="A3" s="31"/>
      <c r="B3" s="31"/>
      <c r="C3" s="31"/>
      <c r="D3" s="31"/>
      <c r="E3" s="31"/>
      <c r="F3" s="31"/>
      <c r="G3" s="31"/>
      <c r="H3" s="31"/>
      <c r="I3" s="31"/>
      <c r="J3" s="31"/>
      <c r="K3" s="31"/>
      <c r="L3" s="31"/>
      <c r="M3" s="31"/>
    </row>
    <row r="4" spans="1:13" ht="7.5" hidden="1" customHeight="1">
      <c r="A4" s="31"/>
      <c r="B4" s="31"/>
      <c r="C4" s="31"/>
      <c r="D4" s="31"/>
      <c r="E4" s="31"/>
      <c r="F4" s="31"/>
      <c r="G4" s="31"/>
      <c r="H4" s="31"/>
      <c r="I4" s="31"/>
      <c r="J4" s="31"/>
      <c r="K4" s="31"/>
      <c r="L4" s="31"/>
      <c r="M4" s="31"/>
    </row>
    <row r="5" spans="1:13" ht="15.75" thickTop="1">
      <c r="A5" s="7"/>
      <c r="B5" s="7"/>
      <c r="C5" s="7"/>
      <c r="D5" s="7"/>
      <c r="E5" s="7"/>
      <c r="F5" s="7"/>
      <c r="G5" s="7"/>
      <c r="H5" s="7"/>
      <c r="I5" s="7"/>
      <c r="J5" s="7"/>
      <c r="K5" s="7"/>
      <c r="L5" s="7"/>
      <c r="M5" s="7"/>
    </row>
    <row r="6" spans="1:13" ht="26.25">
      <c r="A6" s="32">
        <v>4</v>
      </c>
      <c r="B6" s="39" t="s">
        <v>57</v>
      </c>
      <c r="C6" s="16"/>
      <c r="D6" s="16"/>
      <c r="E6" s="16"/>
      <c r="F6" s="16"/>
      <c r="G6" s="7"/>
      <c r="H6" s="16"/>
      <c r="I6" s="7"/>
      <c r="J6" s="7"/>
      <c r="K6" s="7"/>
      <c r="L6" s="7"/>
      <c r="M6" s="7"/>
    </row>
    <row r="7" spans="1:13" ht="24.75" customHeight="1">
      <c r="A7" s="34"/>
      <c r="B7" s="101" t="s">
        <v>81</v>
      </c>
      <c r="C7" s="101"/>
      <c r="D7" s="101"/>
      <c r="E7" s="101"/>
      <c r="F7" s="101"/>
      <c r="G7" s="101"/>
      <c r="H7" s="101"/>
      <c r="I7" s="101"/>
      <c r="J7" s="101"/>
      <c r="K7" s="101"/>
      <c r="L7" s="101"/>
      <c r="M7" s="7"/>
    </row>
    <row r="8" spans="1:13" ht="3.75" customHeight="1">
      <c r="A8" s="34"/>
      <c r="B8" s="35"/>
      <c r="C8" s="16"/>
      <c r="D8" s="16"/>
      <c r="E8" s="16"/>
      <c r="F8" s="16"/>
      <c r="G8" s="7"/>
      <c r="H8" s="16"/>
      <c r="I8" s="7"/>
      <c r="J8" s="7"/>
      <c r="K8" s="7"/>
      <c r="L8" s="7"/>
      <c r="M8" s="7"/>
    </row>
    <row r="9" spans="1:13" ht="24.75" customHeight="1">
      <c r="A9" s="36">
        <v>4</v>
      </c>
      <c r="B9" s="102" t="s">
        <v>58</v>
      </c>
      <c r="C9" s="102"/>
      <c r="D9" s="102"/>
      <c r="E9" s="102"/>
      <c r="F9" s="102"/>
      <c r="G9" s="102"/>
      <c r="H9" s="102"/>
      <c r="I9" s="102"/>
      <c r="J9" s="102"/>
      <c r="K9" s="102"/>
      <c r="L9" s="102"/>
      <c r="M9" s="7"/>
    </row>
    <row r="10" spans="1:13" ht="24.75" customHeight="1">
      <c r="A10" s="36">
        <v>4</v>
      </c>
      <c r="B10" s="103" t="s">
        <v>56</v>
      </c>
      <c r="C10" s="103"/>
      <c r="D10" s="103"/>
      <c r="E10" s="103"/>
      <c r="F10" s="103"/>
      <c r="G10" s="103"/>
      <c r="H10" s="103"/>
      <c r="I10" s="103"/>
      <c r="J10" s="103"/>
      <c r="K10" s="103"/>
      <c r="L10" s="103"/>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2">
        <v>4</v>
      </c>
      <c r="B14" s="33" t="s">
        <v>59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6">
        <v>4</v>
      </c>
      <c r="B16" s="100" t="s">
        <v>62</v>
      </c>
      <c r="C16" s="100"/>
      <c r="D16" s="100"/>
      <c r="E16" s="100"/>
      <c r="F16" s="100"/>
      <c r="G16" s="100"/>
      <c r="H16" s="100"/>
      <c r="I16" s="100"/>
      <c r="J16" s="100"/>
      <c r="K16" s="100"/>
      <c r="L16" s="100"/>
      <c r="M16" s="7"/>
    </row>
    <row r="17" spans="1:13" ht="24.75" customHeight="1">
      <c r="A17" s="36">
        <v>4</v>
      </c>
      <c r="B17" s="100" t="s">
        <v>65</v>
      </c>
      <c r="C17" s="100"/>
      <c r="D17" s="100"/>
      <c r="E17" s="100"/>
      <c r="F17" s="100"/>
      <c r="G17" s="100"/>
      <c r="H17" s="100"/>
      <c r="I17" s="100"/>
      <c r="J17" s="100"/>
      <c r="K17" s="100"/>
      <c r="L17" s="100"/>
      <c r="M17" s="7"/>
    </row>
    <row r="18" spans="1:13" ht="24.75" customHeight="1">
      <c r="A18" s="36">
        <v>4</v>
      </c>
      <c r="B18" s="100" t="s">
        <v>63</v>
      </c>
      <c r="C18" s="100"/>
      <c r="D18" s="100"/>
      <c r="E18" s="100"/>
      <c r="F18" s="100"/>
      <c r="G18" s="100"/>
      <c r="H18" s="100"/>
      <c r="I18" s="100"/>
      <c r="J18" s="100"/>
      <c r="K18" s="100"/>
      <c r="L18" s="100"/>
      <c r="M18" s="7"/>
    </row>
    <row r="19" spans="1:13">
      <c r="A19" s="7"/>
      <c r="B19" s="7"/>
      <c r="C19" s="7"/>
      <c r="D19" s="7"/>
      <c r="E19" s="7"/>
      <c r="F19" s="7"/>
      <c r="G19" s="7"/>
      <c r="H19" s="7"/>
      <c r="I19" s="7"/>
      <c r="J19" s="7"/>
      <c r="K19" s="7"/>
      <c r="L19" s="7"/>
      <c r="M19" s="7"/>
    </row>
    <row r="20" spans="1:13" ht="24.75" customHeight="1">
      <c r="A20" s="32">
        <v>4</v>
      </c>
      <c r="B20" s="33" t="s">
        <v>60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6">
        <v>4</v>
      </c>
      <c r="B22" s="100" t="s">
        <v>72</v>
      </c>
      <c r="C22" s="100"/>
      <c r="D22" s="100"/>
      <c r="E22" s="100"/>
      <c r="F22" s="100"/>
      <c r="G22" s="100"/>
      <c r="H22" s="100"/>
      <c r="I22" s="100"/>
      <c r="J22" s="100"/>
      <c r="K22" s="100"/>
      <c r="L22" s="100"/>
      <c r="M22" s="7"/>
    </row>
    <row r="23" spans="1:13" ht="38.25" customHeight="1">
      <c r="A23" s="36">
        <v>4</v>
      </c>
      <c r="B23" s="100" t="s">
        <v>66</v>
      </c>
      <c r="C23" s="100"/>
      <c r="D23" s="100"/>
      <c r="E23" s="100"/>
      <c r="F23" s="100"/>
      <c r="G23" s="100"/>
      <c r="H23" s="100"/>
      <c r="I23" s="100"/>
      <c r="J23" s="100"/>
      <c r="K23" s="100"/>
      <c r="L23" s="100"/>
      <c r="M23" s="7"/>
    </row>
    <row r="24" spans="1:13" ht="33.75" customHeight="1">
      <c r="A24" s="36">
        <v>4</v>
      </c>
      <c r="B24" s="100" t="s">
        <v>67</v>
      </c>
      <c r="C24" s="100"/>
      <c r="D24" s="100"/>
      <c r="E24" s="100"/>
      <c r="F24" s="100"/>
      <c r="G24" s="100"/>
      <c r="H24" s="100"/>
      <c r="I24" s="100"/>
      <c r="J24" s="100"/>
      <c r="K24" s="100"/>
      <c r="L24" s="100"/>
      <c r="M24" s="7"/>
    </row>
    <row r="25" spans="1:13" ht="33.75" customHeight="1">
      <c r="A25" s="36">
        <v>4</v>
      </c>
      <c r="B25" s="100" t="s">
        <v>61</v>
      </c>
      <c r="C25" s="100"/>
      <c r="D25" s="100"/>
      <c r="E25" s="100"/>
      <c r="F25" s="100"/>
      <c r="G25" s="100"/>
      <c r="H25" s="100"/>
      <c r="I25" s="100"/>
      <c r="J25" s="100"/>
      <c r="K25" s="100"/>
      <c r="L25" s="100"/>
      <c r="M25" s="7"/>
    </row>
    <row r="26" spans="1:13" ht="33.75" customHeight="1">
      <c r="A26" s="36">
        <v>4</v>
      </c>
      <c r="B26" s="100" t="s">
        <v>68</v>
      </c>
      <c r="C26" s="100"/>
      <c r="D26" s="100"/>
      <c r="E26" s="100"/>
      <c r="F26" s="100"/>
      <c r="G26" s="100"/>
      <c r="H26" s="100"/>
      <c r="I26" s="100"/>
      <c r="J26" s="100"/>
      <c r="K26" s="100"/>
      <c r="L26" s="100"/>
      <c r="M26" s="7"/>
    </row>
    <row r="27" spans="1:13">
      <c r="A27" s="37" t="s">
        <v>64</v>
      </c>
      <c r="B27" s="79" t="s">
        <v>84</v>
      </c>
      <c r="C27" s="7"/>
      <c r="D27" s="7"/>
      <c r="E27" s="7"/>
      <c r="F27" s="7"/>
      <c r="G27" s="7"/>
      <c r="H27" s="7"/>
      <c r="I27" s="7"/>
      <c r="J27" s="7"/>
      <c r="K27" s="7"/>
      <c r="L27" s="7"/>
      <c r="M27" s="7"/>
    </row>
    <row r="28" spans="1:13" ht="26.25">
      <c r="A28" s="38"/>
      <c r="B28" s="33"/>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5"/>
      <c r="E1117" s="25"/>
      <c r="F1117" s="25"/>
      <c r="G1117" s="25"/>
      <c r="H1117" s="25"/>
      <c r="I1117" s="25"/>
      <c r="J1117" s="25"/>
      <c r="K1117" s="25"/>
      <c r="L1117" s="25"/>
    </row>
    <row r="1118" spans="4:45" ht="15.75" hidden="1">
      <c r="D1118" s="25"/>
      <c r="E1118" s="25"/>
      <c r="F1118" s="25"/>
      <c r="G1118" s="25"/>
      <c r="H1118" s="25"/>
      <c r="I1118" s="25"/>
      <c r="J1118" s="25"/>
      <c r="K1118" s="25"/>
      <c r="L1118" s="25"/>
    </row>
    <row r="1119" spans="4:45" ht="15.75" hidden="1">
      <c r="D1119" s="25"/>
      <c r="E1119" s="25"/>
      <c r="F1119" s="25"/>
      <c r="G1119" s="25"/>
      <c r="H1119" s="25"/>
      <c r="I1119" s="25"/>
      <c r="J1119" s="25"/>
      <c r="K1119" s="25"/>
      <c r="L1119" s="25"/>
    </row>
    <row r="1120" spans="4:45" ht="15.75" hidden="1">
      <c r="D1120" s="25"/>
      <c r="E1120" s="25"/>
      <c r="F1120" s="25"/>
      <c r="G1120" s="25"/>
      <c r="H1120" s="25"/>
      <c r="I1120" s="25"/>
      <c r="J1120" s="25"/>
      <c r="K1120" s="25"/>
      <c r="L1120" s="25"/>
      <c r="AS1120" t="s">
        <v>48</v>
      </c>
    </row>
    <row r="1121" spans="3:45" ht="15.75" hidden="1">
      <c r="D1121" s="25"/>
      <c r="E1121" s="25"/>
      <c r="F1121" s="25"/>
      <c r="G1121" s="25"/>
      <c r="H1121" s="25"/>
      <c r="I1121" s="25"/>
      <c r="J1121" s="25"/>
      <c r="K1121" s="25"/>
      <c r="L1121" s="25"/>
      <c r="AS1121" t="s">
        <v>49</v>
      </c>
    </row>
    <row r="1122" spans="3:45" ht="15.75" hidden="1">
      <c r="C1122" s="21"/>
      <c r="D1122" s="21"/>
      <c r="E1122" s="21"/>
      <c r="F1122" s="21"/>
      <c r="G1122" s="21"/>
      <c r="H1122" s="21"/>
      <c r="I1122" s="21"/>
      <c r="J1122" s="21"/>
      <c r="K1122" s="21"/>
      <c r="L1122" s="25"/>
    </row>
    <row r="1123" spans="3:45" ht="15.75" hidden="1">
      <c r="C1123" s="21"/>
      <c r="D1123" s="21"/>
      <c r="E1123" s="21"/>
      <c r="F1123" s="21"/>
      <c r="G1123" s="21"/>
      <c r="H1123" s="21"/>
      <c r="I1123" s="21"/>
      <c r="J1123" s="21"/>
      <c r="K1123" s="21"/>
      <c r="L1123" s="25"/>
    </row>
    <row r="1124" spans="3:45" ht="0.2" customHeight="1">
      <c r="C1124" s="21"/>
      <c r="D1124" s="21" t="str">
        <f>Intro!AB20</f>
        <v>Progress</v>
      </c>
      <c r="E1124" s="21" t="str">
        <f>Intro!AC20</f>
        <v>99 days</v>
      </c>
      <c r="F1124" s="21">
        <f>Intro!AD20</f>
        <v>0</v>
      </c>
      <c r="G1124" s="21" t="str">
        <f>Intro!AE20</f>
        <v>TOTAL TASKS 4</v>
      </c>
      <c r="H1124" s="21">
        <f>Intro!AF20</f>
        <v>15</v>
      </c>
      <c r="I1124" s="21"/>
      <c r="J1124" s="21"/>
      <c r="K1124" s="21"/>
      <c r="L1124" s="25"/>
    </row>
    <row r="1125" spans="3:45" ht="0.2" customHeight="1">
      <c r="C1125" s="21"/>
      <c r="D1125" s="23">
        <f>Intro!AB21</f>
        <v>0.44666666666666666</v>
      </c>
      <c r="E1125" s="21">
        <f>Intro!AC21</f>
        <v>44639</v>
      </c>
      <c r="F1125" s="21">
        <f>Intro!AD21</f>
        <v>0</v>
      </c>
      <c r="G1125" s="21" t="str">
        <f>Intro!AE21</f>
        <v>Completed</v>
      </c>
      <c r="H1125" s="21">
        <f>Intro!AF21</f>
        <v>3</v>
      </c>
      <c r="I1125" s="21"/>
      <c r="J1125" s="21"/>
      <c r="K1125" s="21"/>
      <c r="L1125" s="25"/>
    </row>
    <row r="1126" spans="3:45" ht="0.2" customHeight="1">
      <c r="C1126" s="21"/>
      <c r="D1126" s="21">
        <f>Intro!AB22</f>
        <v>0.55333333333333334</v>
      </c>
      <c r="E1126" s="21">
        <f>Intro!AC22</f>
        <v>44737</v>
      </c>
      <c r="F1126" s="21">
        <f>Intro!AD22</f>
        <v>0</v>
      </c>
      <c r="G1126" s="21" t="str">
        <f>Intro!AE22</f>
        <v>In progress</v>
      </c>
      <c r="H1126" s="21">
        <f>Intro!AF22</f>
        <v>7</v>
      </c>
      <c r="I1126" s="21"/>
      <c r="J1126" s="21"/>
      <c r="K1126" s="21"/>
      <c r="L1126" s="25"/>
    </row>
    <row r="1127" spans="3:45" ht="0.2" customHeight="1">
      <c r="C1127" s="21"/>
      <c r="D1127" s="21">
        <f>Intro!AB23</f>
        <v>0</v>
      </c>
      <c r="E1127" s="21" t="str">
        <f>Intro!AC23</f>
        <v>337 mandays</v>
      </c>
      <c r="F1127" s="21">
        <f>Intro!AD23</f>
        <v>0</v>
      </c>
      <c r="G1127" s="21" t="str">
        <f>Intro!AE23</f>
        <v>Not Started</v>
      </c>
      <c r="H1127" s="21">
        <f>Intro!AF23</f>
        <v>5</v>
      </c>
      <c r="I1127" s="21"/>
      <c r="J1127" s="21"/>
      <c r="K1127" s="21"/>
      <c r="L1127" s="25"/>
    </row>
    <row r="1128" spans="3:45" ht="15.75" hidden="1">
      <c r="C1128" s="21"/>
      <c r="D1128" s="21"/>
      <c r="E1128" s="21"/>
      <c r="F1128" s="21"/>
      <c r="G1128" s="21"/>
      <c r="H1128" s="21"/>
      <c r="I1128" s="21"/>
      <c r="J1128" s="21"/>
      <c r="K1128" s="21"/>
      <c r="L1128" s="25"/>
    </row>
    <row r="1129" spans="3:45" ht="15.75" hidden="1">
      <c r="C1129" s="21"/>
      <c r="D1129" s="21"/>
      <c r="E1129" s="21"/>
      <c r="F1129" s="21"/>
      <c r="G1129" s="21"/>
      <c r="H1129" s="21"/>
      <c r="I1129" s="21"/>
      <c r="J1129" s="21"/>
      <c r="K1129" s="21"/>
      <c r="L1129" s="25"/>
    </row>
    <row r="1130" spans="3:45" ht="15.75" hidden="1">
      <c r="C1130" s="21"/>
      <c r="D1130" s="21"/>
      <c r="E1130" s="21"/>
      <c r="F1130" s="21"/>
      <c r="G1130" s="21"/>
      <c r="H1130" s="21"/>
      <c r="I1130" s="21"/>
      <c r="J1130" s="21"/>
      <c r="K1130" s="21"/>
      <c r="L1130" s="25"/>
    </row>
    <row r="1131" spans="3:45" ht="15.75" hidden="1">
      <c r="C1131" s="21"/>
      <c r="D1131" s="21"/>
      <c r="E1131" s="21"/>
      <c r="F1131" s="21"/>
      <c r="G1131" s="21"/>
      <c r="H1131" s="21"/>
      <c r="I1131" s="21"/>
      <c r="J1131" s="21"/>
      <c r="K1131" s="21"/>
      <c r="L1131" s="25"/>
    </row>
    <row r="1132" spans="3:45" ht="15.75" hidden="1">
      <c r="C1132" s="21"/>
      <c r="D1132" s="21"/>
      <c r="E1132" s="21"/>
      <c r="F1132" s="21"/>
      <c r="G1132" s="21"/>
      <c r="H1132" s="21"/>
      <c r="I1132" s="21"/>
      <c r="J1132" s="21"/>
      <c r="K1132" s="21"/>
      <c r="L1132" s="25"/>
    </row>
    <row r="1133" spans="3:45" ht="15.75" hidden="1">
      <c r="C1133" s="21"/>
      <c r="D1133" s="21"/>
      <c r="E1133" s="21"/>
      <c r="F1133" s="21"/>
      <c r="G1133" s="21"/>
      <c r="H1133" s="21"/>
      <c r="I1133" s="21"/>
      <c r="J1133" s="21"/>
      <c r="K1133" s="21"/>
      <c r="L1133" s="25"/>
    </row>
    <row r="1134" spans="3:45" ht="15.75" hidden="1">
      <c r="D1134" s="25"/>
      <c r="E1134" s="25"/>
      <c r="F1134" s="25"/>
      <c r="G1134" s="25"/>
      <c r="H1134" s="25"/>
      <c r="I1134" s="25"/>
      <c r="J1134" s="25"/>
      <c r="K1134" s="25"/>
      <c r="L1134" s="25"/>
    </row>
    <row r="1135" spans="3:45" ht="15.75" hidden="1">
      <c r="D1135" s="25"/>
      <c r="E1135" s="25"/>
      <c r="F1135" s="25"/>
      <c r="G1135" s="25"/>
      <c r="H1135" s="25"/>
      <c r="I1135" s="25"/>
      <c r="J1135" s="25"/>
      <c r="K1135" s="25"/>
      <c r="L1135" s="25"/>
    </row>
  </sheetData>
  <sheetProtection algorithmName="SHA-512" hashValue="y8rwNDMIZQsAJJVU1gqgkOnClr2Kvqaxo+KUVlIw1N7zJKFOFxGutQoULOWNg2M8jMCBAWUZPJJpQ/57xSMtDQ==" saltValue="GJMEmMbomNPEv3sZx+0H2g=="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xr:uid="{F28CF2AC-54D0-4251-B143-AF74D80CB384}"/>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Intro</vt:lpstr>
      <vt:lpstr>Project Plan</vt:lpstr>
      <vt:lpstr>License</vt:lpstr>
      <vt:lpstr>rng_C_Completed</vt:lpstr>
      <vt:lpstr>rng_C_Duration</vt:lpstr>
      <vt:lpstr>rng_C_Pending</vt:lpstr>
      <vt:lpstr>rng_C_Progress</vt:lpstr>
      <vt:lpstr>rng_C_StartDate</vt:lpstr>
      <vt:lpstr>rng_C_Tasks</vt:lpstr>
      <vt:lpstr>rng_completedPercent</vt:lpstr>
      <vt:lpstr>rng_duration</vt:lpstr>
      <vt:lpstr>rng_end</vt:lpstr>
      <vt:lpstr>rng_mandays</vt:lpstr>
      <vt:lpstr>rng_start</vt:lpstr>
      <vt:lpstr>rng_task_notstarted</vt:lpstr>
      <vt:lpstr>rng_tasks_completed</vt:lpstr>
      <vt:lpstr>rng_tasks_inprogress</vt:lpstr>
      <vt:lpstr>rng_totaltasks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DELL</cp:lastModifiedBy>
  <dcterms:created xsi:type="dcterms:W3CDTF">2019-11-03T07:19:10Z</dcterms:created>
  <dcterms:modified xsi:type="dcterms:W3CDTF">2023-10-23T13:41:23Z</dcterms:modified>
</cp:coreProperties>
</file>