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Susan Admin\Plum Resources\Third Party Courses\Speaking\FinNext\DIY\"/>
    </mc:Choice>
  </mc:AlternateContent>
  <xr:revisionPtr revIDLastSave="0" documentId="13_ncr:1_{6546A217-5681-436F-8C4E-EA55F2BF3E4C}" xr6:coauthVersionLast="46" xr6:coauthVersionMax="46" xr10:uidLastSave="{00000000-0000-0000-0000-000000000000}"/>
  <bookViews>
    <workbookView xWindow="-120" yWindow="-120" windowWidth="29040" windowHeight="17640" activeTab="6" xr2:uid="{EAAF3137-9EFB-4C5F-8876-FF9F7B29428A}"/>
  </bookViews>
  <sheets>
    <sheet name="FORECAST" sheetId="7" r:id="rId1"/>
    <sheet name="FORECAST Neg" sheetId="8" r:id="rId2"/>
    <sheet name="Forecast Model" sheetId="6" r:id="rId3"/>
    <sheet name="Assumptions" sheetId="2" r:id="rId4"/>
    <sheet name="FORECAST (compl)" sheetId="9" r:id="rId5"/>
    <sheet name="FORECAST Neg (compl)" sheetId="10" r:id="rId6"/>
    <sheet name="Forecast Model (compl)" sheetId="1" r:id="rId7"/>
  </sheets>
  <externalReferences>
    <externalReference r:id="rId8"/>
  </externalReferences>
  <definedNames>
    <definedName name="_Fill" hidden="1">[1]totals!#REF!</definedName>
    <definedName name="_Order1" hidden="1">0</definedName>
    <definedName name="_Order2" hidden="1">0</definedName>
    <definedName name="curr_month">Assumptions!$B$4</definedName>
    <definedName name="fcst">Assumptions!$B$5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40869.3787037037</definedName>
    <definedName name="IQ_NTM" hidden="1">6000</definedName>
    <definedName name="IQ_OPENED55" hidden="1">1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A8" hidden="1">"$A$9:$A$261"</definedName>
    <definedName name="IQRB8" hidden="1">"$B$9:$B$261"</definedName>
    <definedName name="IQRC8" hidden="1">"$C$9:$C$261"</definedName>
    <definedName name="start">Assumptions!$B$3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0" l="1"/>
  <c r="C12" i="10"/>
  <c r="C11" i="10"/>
  <c r="C10" i="10"/>
  <c r="C9" i="10"/>
  <c r="C8" i="10"/>
  <c r="C7" i="10"/>
  <c r="C13" i="9"/>
  <c r="C12" i="9"/>
  <c r="C11" i="9"/>
  <c r="C10" i="9"/>
  <c r="C9" i="9"/>
  <c r="C8" i="9"/>
  <c r="C7" i="9"/>
  <c r="X58" i="1" l="1"/>
  <c r="W58" i="1"/>
  <c r="V58" i="1"/>
  <c r="U58" i="1"/>
  <c r="T58" i="1"/>
  <c r="S58" i="1"/>
  <c r="R58" i="1"/>
  <c r="Q58" i="1"/>
  <c r="X58" i="6"/>
  <c r="W58" i="6"/>
  <c r="V58" i="6"/>
  <c r="U58" i="6"/>
  <c r="T58" i="6"/>
  <c r="S58" i="6"/>
  <c r="R58" i="6"/>
  <c r="Q58" i="6"/>
  <c r="F55" i="6"/>
  <c r="F59" i="6" s="1"/>
  <c r="E55" i="6"/>
  <c r="E59" i="6" s="1"/>
  <c r="A55" i="6"/>
  <c r="A42" i="6"/>
  <c r="P29" i="6"/>
  <c r="O29" i="6"/>
  <c r="N29" i="6"/>
  <c r="M29" i="6"/>
  <c r="L29" i="6"/>
  <c r="K29" i="6"/>
  <c r="J29" i="6"/>
  <c r="I29" i="6"/>
  <c r="H29" i="6"/>
  <c r="G29" i="6"/>
  <c r="F29" i="6"/>
  <c r="E29" i="6"/>
  <c r="A29" i="6"/>
  <c r="C28" i="6"/>
  <c r="C27" i="6"/>
  <c r="C26" i="6"/>
  <c r="C25" i="6"/>
  <c r="C24" i="6"/>
  <c r="C23" i="6"/>
  <c r="C22" i="6"/>
  <c r="C21" i="6"/>
  <c r="C20" i="6"/>
  <c r="C19" i="6"/>
  <c r="P16" i="6"/>
  <c r="O16" i="6"/>
  <c r="N16" i="6"/>
  <c r="M16" i="6"/>
  <c r="L16" i="6"/>
  <c r="K16" i="6"/>
  <c r="J16" i="6"/>
  <c r="I16" i="6"/>
  <c r="H16" i="6"/>
  <c r="G16" i="6"/>
  <c r="F16" i="6"/>
  <c r="E16" i="6"/>
  <c r="A16" i="6"/>
  <c r="C15" i="6"/>
  <c r="C14" i="6"/>
  <c r="C13" i="6"/>
  <c r="C12" i="6"/>
  <c r="C11" i="6"/>
  <c r="C10" i="6"/>
  <c r="C9" i="6"/>
  <c r="C16" i="6" s="1"/>
  <c r="C8" i="6"/>
  <c r="C7" i="6"/>
  <c r="C6" i="6"/>
  <c r="E2" i="6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E57" i="6" l="1"/>
  <c r="C29" i="6"/>
  <c r="F2" i="6"/>
  <c r="E3" i="6"/>
  <c r="F57" i="6" l="1"/>
  <c r="G2" i="6"/>
  <c r="F3" i="6"/>
  <c r="G57" i="6" l="1"/>
  <c r="H2" i="6"/>
  <c r="G3" i="6"/>
  <c r="F42" i="6"/>
  <c r="F58" i="6" s="1"/>
  <c r="E42" i="6"/>
  <c r="E58" i="6" s="1"/>
  <c r="I2" i="6" l="1"/>
  <c r="H57" i="6"/>
  <c r="H3" i="6"/>
  <c r="I57" i="6"/>
  <c r="J2" i="6"/>
  <c r="I3" i="6"/>
  <c r="G42" i="6"/>
  <c r="G58" i="6" s="1"/>
  <c r="I42" i="6" l="1"/>
  <c r="I58" i="6" s="1"/>
  <c r="H42" i="6"/>
  <c r="H58" i="6" s="1"/>
  <c r="J57" i="6"/>
  <c r="K2" i="6"/>
  <c r="J3" i="6"/>
  <c r="K57" i="6" l="1"/>
  <c r="K3" i="6"/>
  <c r="L2" i="6"/>
  <c r="L57" i="6" l="1"/>
  <c r="M2" i="6"/>
  <c r="L3" i="6"/>
  <c r="J42" i="6"/>
  <c r="J58" i="6" s="1"/>
  <c r="K42" i="6" l="1"/>
  <c r="K58" i="6" s="1"/>
  <c r="M57" i="6"/>
  <c r="M3" i="6"/>
  <c r="N2" i="6"/>
  <c r="L42" i="6" l="1"/>
  <c r="L58" i="6" s="1"/>
  <c r="N57" i="6"/>
  <c r="O2" i="6"/>
  <c r="N3" i="6"/>
  <c r="M42" i="6" l="1"/>
  <c r="M58" i="6" s="1"/>
  <c r="O57" i="6"/>
  <c r="O3" i="6"/>
  <c r="P2" i="6"/>
  <c r="B5" i="2"/>
  <c r="C20" i="1"/>
  <c r="C21" i="1"/>
  <c r="C22" i="1"/>
  <c r="C23" i="1"/>
  <c r="C24" i="1"/>
  <c r="C25" i="1"/>
  <c r="C26" i="1"/>
  <c r="C27" i="1"/>
  <c r="C28" i="1"/>
  <c r="C19" i="1"/>
  <c r="P4" i="6" l="1"/>
  <c r="E4" i="6"/>
  <c r="F4" i="6"/>
  <c r="G4" i="6"/>
  <c r="H4" i="6"/>
  <c r="I4" i="6"/>
  <c r="J4" i="6"/>
  <c r="K4" i="6"/>
  <c r="L4" i="6"/>
  <c r="M4" i="6"/>
  <c r="N4" i="6"/>
  <c r="O4" i="6"/>
  <c r="N42" i="6"/>
  <c r="N58" i="6" s="1"/>
  <c r="P57" i="6"/>
  <c r="Q2" i="6"/>
  <c r="Q4" i="6" s="1"/>
  <c r="P3" i="6"/>
  <c r="C29" i="1"/>
  <c r="O42" i="6" l="1"/>
  <c r="O58" i="6" s="1"/>
  <c r="O55" i="6"/>
  <c r="O59" i="6" s="1"/>
  <c r="Q57" i="6"/>
  <c r="Q3" i="6"/>
  <c r="R2" i="6"/>
  <c r="R4" i="6" s="1"/>
  <c r="A55" i="1"/>
  <c r="P55" i="6" l="1"/>
  <c r="P59" i="6" s="1"/>
  <c r="H55" i="6"/>
  <c r="H59" i="6" s="1"/>
  <c r="J55" i="6"/>
  <c r="J59" i="6" s="1"/>
  <c r="K55" i="6"/>
  <c r="K59" i="6" s="1"/>
  <c r="I55" i="6"/>
  <c r="I59" i="6" s="1"/>
  <c r="M55" i="6"/>
  <c r="M59" i="6" s="1"/>
  <c r="N55" i="6"/>
  <c r="N59" i="6" s="1"/>
  <c r="L55" i="6"/>
  <c r="L59" i="6" s="1"/>
  <c r="G55" i="6"/>
  <c r="G59" i="6" s="1"/>
  <c r="P42" i="6"/>
  <c r="P58" i="6" s="1"/>
  <c r="R57" i="6"/>
  <c r="S2" i="6"/>
  <c r="S4" i="6" s="1"/>
  <c r="R3" i="6"/>
  <c r="E2" i="1"/>
  <c r="C15" i="1"/>
  <c r="C14" i="1"/>
  <c r="C13" i="1"/>
  <c r="C12" i="1"/>
  <c r="C11" i="1"/>
  <c r="C10" i="1"/>
  <c r="C9" i="1"/>
  <c r="C8" i="1"/>
  <c r="C7" i="1"/>
  <c r="C6" i="1"/>
  <c r="A42" i="1"/>
  <c r="P16" i="1"/>
  <c r="O16" i="1"/>
  <c r="N16" i="1"/>
  <c r="M16" i="1"/>
  <c r="L16" i="1"/>
  <c r="K16" i="1"/>
  <c r="J16" i="1"/>
  <c r="I16" i="1"/>
  <c r="H16" i="1"/>
  <c r="G16" i="1"/>
  <c r="F16" i="1"/>
  <c r="E16" i="1"/>
  <c r="A16" i="1"/>
  <c r="E57" i="1" l="1"/>
  <c r="E4" i="1"/>
  <c r="Q55" i="6"/>
  <c r="Q59" i="6" s="1"/>
  <c r="S57" i="6"/>
  <c r="S3" i="6"/>
  <c r="T2" i="6"/>
  <c r="T4" i="6" s="1"/>
  <c r="E3" i="1"/>
  <c r="C16" i="1"/>
  <c r="A29" i="1"/>
  <c r="F2" i="1"/>
  <c r="F57" i="1" l="1"/>
  <c r="F4" i="1"/>
  <c r="R55" i="6"/>
  <c r="R59" i="6" s="1"/>
  <c r="T57" i="6"/>
  <c r="U2" i="6"/>
  <c r="U4" i="6" s="1"/>
  <c r="T3" i="6"/>
  <c r="E41" i="1"/>
  <c r="E40" i="1"/>
  <c r="E39" i="1"/>
  <c r="E38" i="1"/>
  <c r="E37" i="1"/>
  <c r="E35" i="1"/>
  <c r="E33" i="1"/>
  <c r="E36" i="1"/>
  <c r="E34" i="1"/>
  <c r="E32" i="1"/>
  <c r="F3" i="1"/>
  <c r="F55" i="1"/>
  <c r="F59" i="1" s="1"/>
  <c r="E55" i="1"/>
  <c r="E59" i="1" s="1"/>
  <c r="G2" i="1"/>
  <c r="G57" i="1" l="1"/>
  <c r="G4" i="1"/>
  <c r="S55" i="6"/>
  <c r="S59" i="6" s="1"/>
  <c r="U57" i="6"/>
  <c r="V2" i="6"/>
  <c r="V4" i="6" s="1"/>
  <c r="U3" i="6"/>
  <c r="F41" i="1"/>
  <c r="F40" i="1"/>
  <c r="F39" i="1"/>
  <c r="F38" i="1"/>
  <c r="F37" i="1"/>
  <c r="F36" i="1"/>
  <c r="F35" i="1"/>
  <c r="F34" i="1"/>
  <c r="F33" i="1"/>
  <c r="F32" i="1"/>
  <c r="E42" i="1"/>
  <c r="E58" i="1" s="1"/>
  <c r="G3" i="1"/>
  <c r="F29" i="1"/>
  <c r="E29" i="1"/>
  <c r="H2" i="1"/>
  <c r="G54" i="1"/>
  <c r="H57" i="1" l="1"/>
  <c r="H4" i="1"/>
  <c r="T55" i="6"/>
  <c r="T59" i="6" s="1"/>
  <c r="V57" i="6"/>
  <c r="W2" i="6"/>
  <c r="W4" i="6" s="1"/>
  <c r="V3" i="6"/>
  <c r="F42" i="1"/>
  <c r="F58" i="1" s="1"/>
  <c r="G41" i="1"/>
  <c r="G40" i="1"/>
  <c r="G39" i="1"/>
  <c r="G38" i="1"/>
  <c r="G37" i="1"/>
  <c r="G35" i="1"/>
  <c r="G33" i="1"/>
  <c r="G36" i="1"/>
  <c r="G34" i="1"/>
  <c r="G32" i="1"/>
  <c r="H3" i="1"/>
  <c r="G29" i="1"/>
  <c r="I2" i="1"/>
  <c r="G45" i="1"/>
  <c r="G53" i="1"/>
  <c r="G50" i="1"/>
  <c r="G49" i="1"/>
  <c r="G47" i="1"/>
  <c r="G48" i="1"/>
  <c r="H48" i="1"/>
  <c r="G46" i="1"/>
  <c r="G51" i="1"/>
  <c r="G52" i="1"/>
  <c r="I57" i="1" l="1"/>
  <c r="I4" i="1"/>
  <c r="U55" i="6"/>
  <c r="U59" i="6" s="1"/>
  <c r="W57" i="6"/>
  <c r="W3" i="6"/>
  <c r="X2" i="6"/>
  <c r="X4" i="6" s="1"/>
  <c r="H41" i="1"/>
  <c r="H40" i="1"/>
  <c r="H39" i="1"/>
  <c r="H38" i="1"/>
  <c r="H37" i="1"/>
  <c r="H36" i="1"/>
  <c r="H35" i="1"/>
  <c r="H34" i="1"/>
  <c r="H33" i="1"/>
  <c r="H32" i="1"/>
  <c r="G55" i="1"/>
  <c r="G59" i="1" s="1"/>
  <c r="G42" i="1"/>
  <c r="G58" i="1" s="1"/>
  <c r="I3" i="1"/>
  <c r="J2" i="1"/>
  <c r="H29" i="1"/>
  <c r="H53" i="1"/>
  <c r="H54" i="1"/>
  <c r="H46" i="1"/>
  <c r="H51" i="1"/>
  <c r="H45" i="1"/>
  <c r="I51" i="1"/>
  <c r="H50" i="1"/>
  <c r="H49" i="1"/>
  <c r="H47" i="1"/>
  <c r="H52" i="1"/>
  <c r="J57" i="1" l="1"/>
  <c r="J4" i="1"/>
  <c r="V55" i="6"/>
  <c r="V59" i="6" s="1"/>
  <c r="X57" i="6"/>
  <c r="Y2" i="6"/>
  <c r="Y4" i="6" s="1"/>
  <c r="X3" i="6"/>
  <c r="H55" i="1"/>
  <c r="H59" i="1" s="1"/>
  <c r="I41" i="1"/>
  <c r="I40" i="1"/>
  <c r="I39" i="1"/>
  <c r="I38" i="1"/>
  <c r="I36" i="1"/>
  <c r="I35" i="1"/>
  <c r="I33" i="1"/>
  <c r="I34" i="1"/>
  <c r="I32" i="1"/>
  <c r="I37" i="1"/>
  <c r="J3" i="1"/>
  <c r="H42" i="1"/>
  <c r="H58" i="1" s="1"/>
  <c r="I29" i="1"/>
  <c r="K2" i="1"/>
  <c r="I52" i="1"/>
  <c r="I45" i="1"/>
  <c r="J50" i="1"/>
  <c r="I46" i="1"/>
  <c r="J51" i="1"/>
  <c r="I53" i="1"/>
  <c r="I48" i="1"/>
  <c r="I49" i="1"/>
  <c r="I50" i="1"/>
  <c r="I47" i="1"/>
  <c r="I54" i="1"/>
  <c r="K57" i="1" l="1"/>
  <c r="K4" i="1"/>
  <c r="W55" i="6"/>
  <c r="W59" i="6" s="1"/>
  <c r="Y3" i="6"/>
  <c r="Z2" i="6"/>
  <c r="Z4" i="6" s="1"/>
  <c r="J41" i="1"/>
  <c r="J40" i="1"/>
  <c r="J39" i="1"/>
  <c r="J38" i="1"/>
  <c r="J37" i="1"/>
  <c r="J36" i="1"/>
  <c r="J35" i="1"/>
  <c r="J34" i="1"/>
  <c r="J33" i="1"/>
  <c r="J32" i="1"/>
  <c r="I55" i="1"/>
  <c r="I59" i="1" s="1"/>
  <c r="K3" i="1"/>
  <c r="I42" i="1"/>
  <c r="I58" i="1" s="1"/>
  <c r="J29" i="1"/>
  <c r="L2" i="1"/>
  <c r="J49" i="1"/>
  <c r="J53" i="1"/>
  <c r="J46" i="1"/>
  <c r="J47" i="1"/>
  <c r="J54" i="1"/>
  <c r="J48" i="1"/>
  <c r="J52" i="1"/>
  <c r="J45" i="1"/>
  <c r="K54" i="1"/>
  <c r="L57" i="1" l="1"/>
  <c r="L4" i="1"/>
  <c r="X55" i="6"/>
  <c r="X59" i="6" s="1"/>
  <c r="AA2" i="6"/>
  <c r="AA4" i="6" s="1"/>
  <c r="Z3" i="6"/>
  <c r="J55" i="1"/>
  <c r="J59" i="1" s="1"/>
  <c r="K41" i="1"/>
  <c r="K40" i="1"/>
  <c r="K39" i="1"/>
  <c r="K38" i="1"/>
  <c r="K37" i="1"/>
  <c r="K36" i="1"/>
  <c r="K34" i="1"/>
  <c r="K32" i="1"/>
  <c r="K35" i="1"/>
  <c r="K33" i="1"/>
  <c r="J42" i="1"/>
  <c r="J58" i="1" s="1"/>
  <c r="L3" i="1"/>
  <c r="K29" i="1"/>
  <c r="M2" i="1"/>
  <c r="K47" i="1"/>
  <c r="K48" i="1"/>
  <c r="K53" i="1"/>
  <c r="L54" i="1"/>
  <c r="K46" i="1"/>
  <c r="K51" i="1"/>
  <c r="K50" i="1"/>
  <c r="K45" i="1"/>
  <c r="K49" i="1"/>
  <c r="K52" i="1"/>
  <c r="M57" i="1" l="1"/>
  <c r="M4" i="1"/>
  <c r="Y55" i="6"/>
  <c r="AA3" i="6"/>
  <c r="AB2" i="6"/>
  <c r="AB4" i="6" s="1"/>
  <c r="L41" i="1"/>
  <c r="L40" i="1"/>
  <c r="L39" i="1"/>
  <c r="L38" i="1"/>
  <c r="L37" i="1"/>
  <c r="L36" i="1"/>
  <c r="L35" i="1"/>
  <c r="L34" i="1"/>
  <c r="L33" i="1"/>
  <c r="L32" i="1"/>
  <c r="K55" i="1"/>
  <c r="K59" i="1" s="1"/>
  <c r="M3" i="1"/>
  <c r="K42" i="1"/>
  <c r="K58" i="1" s="1"/>
  <c r="N2" i="1"/>
  <c r="L29" i="1"/>
  <c r="L49" i="1"/>
  <c r="L47" i="1"/>
  <c r="L51" i="1"/>
  <c r="L53" i="1"/>
  <c r="M52" i="1"/>
  <c r="L45" i="1"/>
  <c r="L50" i="1"/>
  <c r="L46" i="1"/>
  <c r="L48" i="1"/>
  <c r="L52" i="1"/>
  <c r="N57" i="1" l="1"/>
  <c r="N4" i="1"/>
  <c r="Z55" i="6"/>
  <c r="AC2" i="6"/>
  <c r="AC4" i="6" s="1"/>
  <c r="AB3" i="6"/>
  <c r="M41" i="1"/>
  <c r="M40" i="1"/>
  <c r="M39" i="1"/>
  <c r="M38" i="1"/>
  <c r="M35" i="1"/>
  <c r="M33" i="1"/>
  <c r="M37" i="1"/>
  <c r="M36" i="1"/>
  <c r="M34" i="1"/>
  <c r="M32" i="1"/>
  <c r="L55" i="1"/>
  <c r="L59" i="1" s="1"/>
  <c r="L42" i="1"/>
  <c r="L58" i="1" s="1"/>
  <c r="N3" i="1"/>
  <c r="M29" i="1"/>
  <c r="O2" i="1"/>
  <c r="M47" i="1"/>
  <c r="M45" i="1"/>
  <c r="N53" i="1"/>
  <c r="M51" i="1"/>
  <c r="M54" i="1"/>
  <c r="M48" i="1"/>
  <c r="M49" i="1"/>
  <c r="M53" i="1"/>
  <c r="M50" i="1"/>
  <c r="M46" i="1"/>
  <c r="O57" i="1" l="1"/>
  <c r="O4" i="1"/>
  <c r="AA55" i="6"/>
  <c r="AD2" i="6"/>
  <c r="AD4" i="6" s="1"/>
  <c r="AC3" i="6"/>
  <c r="N41" i="1"/>
  <c r="N40" i="1"/>
  <c r="N39" i="1"/>
  <c r="N38" i="1"/>
  <c r="N37" i="1"/>
  <c r="N36" i="1"/>
  <c r="N35" i="1"/>
  <c r="N34" i="1"/>
  <c r="N33" i="1"/>
  <c r="N32" i="1"/>
  <c r="M55" i="1"/>
  <c r="M59" i="1" s="1"/>
  <c r="M42" i="1"/>
  <c r="M58" i="1" s="1"/>
  <c r="O3" i="1"/>
  <c r="P2" i="1"/>
  <c r="N29" i="1"/>
  <c r="N49" i="1"/>
  <c r="N50" i="1"/>
  <c r="N54" i="1"/>
  <c r="N46" i="1"/>
  <c r="N48" i="1"/>
  <c r="N51" i="1"/>
  <c r="N47" i="1"/>
  <c r="N45" i="1"/>
  <c r="N52" i="1"/>
  <c r="O48" i="1"/>
  <c r="P57" i="1" l="1"/>
  <c r="P4" i="1"/>
  <c r="AB55" i="6"/>
  <c r="AE2" i="6"/>
  <c r="AE4" i="6" s="1"/>
  <c r="AD3" i="6"/>
  <c r="O41" i="1"/>
  <c r="O40" i="1"/>
  <c r="O39" i="1"/>
  <c r="O38" i="1"/>
  <c r="O37" i="1"/>
  <c r="O35" i="1"/>
  <c r="O33" i="1"/>
  <c r="O36" i="1"/>
  <c r="O34" i="1"/>
  <c r="O32" i="1"/>
  <c r="N55" i="1"/>
  <c r="N59" i="1" s="1"/>
  <c r="N42" i="1"/>
  <c r="N58" i="1" s="1"/>
  <c r="Q2" i="1"/>
  <c r="P3" i="1"/>
  <c r="O29" i="1"/>
  <c r="O50" i="1"/>
  <c r="O45" i="1"/>
  <c r="O52" i="1"/>
  <c r="O49" i="1"/>
  <c r="P45" i="1"/>
  <c r="O47" i="1"/>
  <c r="O53" i="1"/>
  <c r="O54" i="1"/>
  <c r="O46" i="1"/>
  <c r="P49" i="1"/>
  <c r="O51" i="1"/>
  <c r="P53" i="1"/>
  <c r="Q57" i="1" l="1"/>
  <c r="Q4" i="1"/>
  <c r="AC55" i="6"/>
  <c r="AE3" i="6"/>
  <c r="AF2" i="6"/>
  <c r="AF4" i="6" s="1"/>
  <c r="P41" i="1"/>
  <c r="P40" i="1"/>
  <c r="P39" i="1"/>
  <c r="C39" i="1" s="1"/>
  <c r="P38" i="1"/>
  <c r="P37" i="1"/>
  <c r="P36" i="1"/>
  <c r="C36" i="1" s="1"/>
  <c r="P35" i="1"/>
  <c r="P34" i="1"/>
  <c r="P33" i="1"/>
  <c r="P32" i="1"/>
  <c r="O55" i="1"/>
  <c r="O59" i="1" s="1"/>
  <c r="O42" i="1"/>
  <c r="O58" i="1" s="1"/>
  <c r="Q3" i="1"/>
  <c r="R2" i="1"/>
  <c r="P29" i="1"/>
  <c r="P54" i="1"/>
  <c r="P51" i="1"/>
  <c r="P46" i="1"/>
  <c r="P48" i="1"/>
  <c r="Q49" i="1"/>
  <c r="P52" i="1"/>
  <c r="Q45" i="1"/>
  <c r="P47" i="1"/>
  <c r="P50" i="1"/>
  <c r="R57" i="1" l="1"/>
  <c r="R4" i="1"/>
  <c r="AD55" i="6"/>
  <c r="AG2" i="6"/>
  <c r="AG4" i="6" s="1"/>
  <c r="AF3" i="6"/>
  <c r="C38" i="1"/>
  <c r="C34" i="1"/>
  <c r="C41" i="1"/>
  <c r="C35" i="1"/>
  <c r="C37" i="1"/>
  <c r="C33" i="1"/>
  <c r="P55" i="1"/>
  <c r="P59" i="1" s="1"/>
  <c r="C32" i="1"/>
  <c r="R3" i="1"/>
  <c r="C40" i="1"/>
  <c r="S2" i="1"/>
  <c r="P42" i="1"/>
  <c r="P58" i="1" s="1"/>
  <c r="Q53" i="1"/>
  <c r="Q46" i="1"/>
  <c r="Q48" i="1"/>
  <c r="Q54" i="1"/>
  <c r="Q47" i="1"/>
  <c r="Q50" i="1"/>
  <c r="Q52" i="1"/>
  <c r="Q51" i="1"/>
  <c r="R54" i="1"/>
  <c r="S57" i="1" l="1"/>
  <c r="S4" i="1"/>
  <c r="AE55" i="6"/>
  <c r="AG3" i="6"/>
  <c r="AH2" i="6"/>
  <c r="AH4" i="6" s="1"/>
  <c r="Q55" i="1"/>
  <c r="Q59" i="1" s="1"/>
  <c r="C42" i="1"/>
  <c r="S3" i="1"/>
  <c r="T2" i="1"/>
  <c r="R48" i="1"/>
  <c r="R50" i="1"/>
  <c r="R49" i="1"/>
  <c r="R51" i="1"/>
  <c r="R45" i="1"/>
  <c r="R46" i="1"/>
  <c r="R47" i="1"/>
  <c r="S47" i="1"/>
  <c r="R53" i="1"/>
  <c r="R52" i="1"/>
  <c r="T57" i="1" l="1"/>
  <c r="T4" i="1"/>
  <c r="AF55" i="6"/>
  <c r="AI2" i="6"/>
  <c r="AI4" i="6" s="1"/>
  <c r="AH3" i="6"/>
  <c r="R55" i="1"/>
  <c r="R59" i="1" s="1"/>
  <c r="T3" i="1"/>
  <c r="U2" i="1"/>
  <c r="S51" i="1"/>
  <c r="S46" i="1"/>
  <c r="S54" i="1"/>
  <c r="S48" i="1"/>
  <c r="S53" i="1"/>
  <c r="S45" i="1"/>
  <c r="S49" i="1"/>
  <c r="S50" i="1"/>
  <c r="T53" i="1"/>
  <c r="S52" i="1"/>
  <c r="U57" i="1" l="1"/>
  <c r="U4" i="1"/>
  <c r="AG55" i="6"/>
  <c r="AI3" i="6"/>
  <c r="AJ2" i="6"/>
  <c r="AJ4" i="6" s="1"/>
  <c r="S55" i="1"/>
  <c r="S59" i="1" s="1"/>
  <c r="U3" i="1"/>
  <c r="V2" i="1"/>
  <c r="T54" i="1"/>
  <c r="T51" i="1"/>
  <c r="T48" i="1"/>
  <c r="T50" i="1"/>
  <c r="U52" i="1"/>
  <c r="T45" i="1"/>
  <c r="T47" i="1"/>
  <c r="T46" i="1"/>
  <c r="T52" i="1"/>
  <c r="T49" i="1"/>
  <c r="V57" i="1" l="1"/>
  <c r="V4" i="1"/>
  <c r="AH55" i="6"/>
  <c r="AK2" i="6"/>
  <c r="AK4" i="6" s="1"/>
  <c r="AJ3" i="6"/>
  <c r="T55" i="1"/>
  <c r="T59" i="1" s="1"/>
  <c r="V3" i="1"/>
  <c r="W2" i="1"/>
  <c r="U45" i="1"/>
  <c r="U49" i="1"/>
  <c r="U50" i="1"/>
  <c r="U47" i="1"/>
  <c r="U48" i="1"/>
  <c r="U54" i="1"/>
  <c r="V51" i="1"/>
  <c r="U53" i="1"/>
  <c r="U46" i="1"/>
  <c r="U51" i="1"/>
  <c r="W57" i="1" l="1"/>
  <c r="W4" i="1"/>
  <c r="AI55" i="6"/>
  <c r="AL2" i="6"/>
  <c r="AL4" i="6" s="1"/>
  <c r="AK3" i="6"/>
  <c r="U55" i="1"/>
  <c r="U59" i="1" s="1"/>
  <c r="W3" i="1"/>
  <c r="X2" i="1"/>
  <c r="V52" i="1"/>
  <c r="V49" i="1"/>
  <c r="V47" i="1"/>
  <c r="V50" i="1"/>
  <c r="V48" i="1"/>
  <c r="V53" i="1"/>
  <c r="V46" i="1"/>
  <c r="V54" i="1"/>
  <c r="W51" i="1"/>
  <c r="V45" i="1"/>
  <c r="X57" i="1" l="1"/>
  <c r="X4" i="1"/>
  <c r="AJ55" i="6"/>
  <c r="AM2" i="6"/>
  <c r="AM4" i="6" s="1"/>
  <c r="AL3" i="6"/>
  <c r="V55" i="1"/>
  <c r="V59" i="1" s="1"/>
  <c r="X3" i="1"/>
  <c r="Y2" i="1"/>
  <c r="Y4" i="1" s="1"/>
  <c r="W53" i="1"/>
  <c r="W46" i="1"/>
  <c r="W47" i="1"/>
  <c r="X45" i="1"/>
  <c r="X48" i="1"/>
  <c r="W49" i="1"/>
  <c r="W54" i="1"/>
  <c r="W48" i="1"/>
  <c r="W50" i="1"/>
  <c r="W45" i="1"/>
  <c r="W52" i="1"/>
  <c r="AK55" i="6" l="1"/>
  <c r="AM3" i="6"/>
  <c r="AN2" i="6"/>
  <c r="AN4" i="6" s="1"/>
  <c r="W55" i="1"/>
  <c r="W59" i="1" s="1"/>
  <c r="Y3" i="1"/>
  <c r="Z2" i="1"/>
  <c r="Z4" i="1" s="1"/>
  <c r="X54" i="1"/>
  <c r="X46" i="1"/>
  <c r="X50" i="1"/>
  <c r="X52" i="1"/>
  <c r="Y52" i="1"/>
  <c r="X47" i="1"/>
  <c r="X49" i="1"/>
  <c r="X53" i="1"/>
  <c r="X51" i="1"/>
  <c r="AL55" i="6" l="1"/>
  <c r="AN3" i="6"/>
  <c r="X55" i="1"/>
  <c r="X59" i="1" s="1"/>
  <c r="Z3" i="1"/>
  <c r="AA2" i="1"/>
  <c r="AA4" i="1" s="1"/>
  <c r="Y45" i="1"/>
  <c r="Z52" i="1"/>
  <c r="Y50" i="1"/>
  <c r="Y48" i="1"/>
  <c r="Y47" i="1"/>
  <c r="Y54" i="1"/>
  <c r="Y51" i="1"/>
  <c r="Y53" i="1"/>
  <c r="Y49" i="1"/>
  <c r="Y46" i="1"/>
  <c r="AM55" i="6" l="1"/>
  <c r="Y55" i="1"/>
  <c r="AA3" i="1"/>
  <c r="AB2" i="1"/>
  <c r="AB4" i="1" s="1"/>
  <c r="Z48" i="1"/>
  <c r="Z51" i="1"/>
  <c r="AA51" i="1"/>
  <c r="Z47" i="1"/>
  <c r="Z50" i="1"/>
  <c r="Z46" i="1"/>
  <c r="Z54" i="1"/>
  <c r="Z49" i="1"/>
  <c r="Z45" i="1"/>
  <c r="Z53" i="1"/>
  <c r="AN55" i="6" l="1"/>
  <c r="Z55" i="1"/>
  <c r="AB3" i="1"/>
  <c r="AC2" i="1"/>
  <c r="AC4" i="1" s="1"/>
  <c r="AA45" i="1"/>
  <c r="AA46" i="1"/>
  <c r="AB51" i="1"/>
  <c r="AA47" i="1"/>
  <c r="AA48" i="1"/>
  <c r="AA53" i="1"/>
  <c r="AA54" i="1"/>
  <c r="AA49" i="1"/>
  <c r="AA52" i="1"/>
  <c r="AA50" i="1"/>
  <c r="AA55" i="1" l="1"/>
  <c r="AC3" i="1"/>
  <c r="AD2" i="1"/>
  <c r="AD4" i="1" s="1"/>
  <c r="AB53" i="1"/>
  <c r="AB50" i="1"/>
  <c r="AB49" i="1"/>
  <c r="AB46" i="1"/>
  <c r="AB52" i="1"/>
  <c r="AB54" i="1"/>
  <c r="AB47" i="1"/>
  <c r="AB45" i="1"/>
  <c r="AC48" i="1"/>
  <c r="AB48" i="1"/>
  <c r="AB55" i="1" l="1"/>
  <c r="AD3" i="1"/>
  <c r="AE2" i="1"/>
  <c r="AE4" i="1" s="1"/>
  <c r="AC50" i="1"/>
  <c r="AC52" i="1"/>
  <c r="AC46" i="1"/>
  <c r="AC45" i="1"/>
  <c r="AC49" i="1"/>
  <c r="AC51" i="1"/>
  <c r="AC47" i="1"/>
  <c r="AC53" i="1"/>
  <c r="AC54" i="1"/>
  <c r="AD53" i="1"/>
  <c r="AD51" i="1"/>
  <c r="AD52" i="1"/>
  <c r="AC55" i="1" l="1"/>
  <c r="AE3" i="1"/>
  <c r="AF2" i="1"/>
  <c r="AF4" i="1" s="1"/>
  <c r="AD47" i="1"/>
  <c r="AD49" i="1"/>
  <c r="AE47" i="1"/>
  <c r="AD54" i="1"/>
  <c r="AD50" i="1"/>
  <c r="AD48" i="1"/>
  <c r="AD45" i="1"/>
  <c r="AD46" i="1"/>
  <c r="AD55" i="1" l="1"/>
  <c r="AF3" i="1"/>
  <c r="AG2" i="1"/>
  <c r="AG4" i="1" s="1"/>
  <c r="AE51" i="1"/>
  <c r="AE52" i="1"/>
  <c r="AF53" i="1"/>
  <c r="AE49" i="1"/>
  <c r="AE54" i="1"/>
  <c r="AE46" i="1"/>
  <c r="AE53" i="1"/>
  <c r="AE45" i="1"/>
  <c r="AE48" i="1"/>
  <c r="AE50" i="1"/>
  <c r="AE55" i="1" l="1"/>
  <c r="AG3" i="1"/>
  <c r="AH2" i="1"/>
  <c r="AH4" i="1" s="1"/>
  <c r="AF48" i="1"/>
  <c r="AF46" i="1"/>
  <c r="AF47" i="1"/>
  <c r="AF45" i="1"/>
  <c r="AF51" i="1"/>
  <c r="AF52" i="1"/>
  <c r="AF49" i="1"/>
  <c r="AF50" i="1"/>
  <c r="AG47" i="1"/>
  <c r="AF54" i="1"/>
  <c r="AF55" i="1" l="1"/>
  <c r="AH3" i="1"/>
  <c r="AI2" i="1"/>
  <c r="AI4" i="1" s="1"/>
  <c r="AG51" i="1"/>
  <c r="AG52" i="1"/>
  <c r="AG46" i="1"/>
  <c r="AG48" i="1"/>
  <c r="AG54" i="1"/>
  <c r="AG50" i="1"/>
  <c r="AG45" i="1"/>
  <c r="AG53" i="1"/>
  <c r="AH51" i="1"/>
  <c r="AG49" i="1"/>
  <c r="AG55" i="1" l="1"/>
  <c r="AI3" i="1"/>
  <c r="AJ2" i="1"/>
  <c r="AJ4" i="1" s="1"/>
  <c r="AH54" i="1"/>
  <c r="AH53" i="1"/>
  <c r="AH48" i="1"/>
  <c r="AH46" i="1"/>
  <c r="AH50" i="1"/>
  <c r="AH49" i="1"/>
  <c r="AH52" i="1"/>
  <c r="AH45" i="1"/>
  <c r="AI53" i="1"/>
  <c r="AH47" i="1"/>
  <c r="AH55" i="1" l="1"/>
  <c r="AJ3" i="1"/>
  <c r="AK2" i="1"/>
  <c r="AK4" i="1" s="1"/>
  <c r="AI51" i="1"/>
  <c r="AI48" i="1"/>
  <c r="AI49" i="1"/>
  <c r="AI45" i="1"/>
  <c r="AI47" i="1"/>
  <c r="AI50" i="1"/>
  <c r="AI54" i="1"/>
  <c r="AI46" i="1"/>
  <c r="AJ54" i="1"/>
  <c r="AI52" i="1"/>
  <c r="AI55" i="1" l="1"/>
  <c r="AK3" i="1"/>
  <c r="AL2" i="1"/>
  <c r="AL4" i="1" s="1"/>
  <c r="AJ50" i="1"/>
  <c r="AJ53" i="1"/>
  <c r="AJ45" i="1"/>
  <c r="AJ46" i="1"/>
  <c r="AJ52" i="1"/>
  <c r="AJ47" i="1"/>
  <c r="AJ51" i="1"/>
  <c r="AJ49" i="1"/>
  <c r="AK52" i="1"/>
  <c r="AJ48" i="1"/>
  <c r="AJ55" i="1" l="1"/>
  <c r="AL3" i="1"/>
  <c r="AM2" i="1"/>
  <c r="AM4" i="1" s="1"/>
  <c r="AK48" i="1"/>
  <c r="AK47" i="1"/>
  <c r="AK49" i="1"/>
  <c r="AK54" i="1"/>
  <c r="AK51" i="1"/>
  <c r="AK50" i="1"/>
  <c r="AK46" i="1"/>
  <c r="AK45" i="1"/>
  <c r="AL51" i="1"/>
  <c r="AK53" i="1"/>
  <c r="AK55" i="1" l="1"/>
  <c r="AM3" i="1"/>
  <c r="AN2" i="1"/>
  <c r="AN4" i="1" s="1"/>
  <c r="AL45" i="1"/>
  <c r="AL52" i="1"/>
  <c r="AL50" i="1"/>
  <c r="AL49" i="1"/>
  <c r="AL48" i="1"/>
  <c r="AL53" i="1"/>
  <c r="AL54" i="1"/>
  <c r="AL47" i="1"/>
  <c r="AM47" i="1"/>
  <c r="AL46" i="1"/>
  <c r="AL55" i="1" l="1"/>
  <c r="AN3" i="1"/>
  <c r="AM45" i="1"/>
  <c r="AN51" i="1"/>
  <c r="AM53" i="1"/>
  <c r="AM54" i="1"/>
  <c r="AM50" i="1"/>
  <c r="AM49" i="1"/>
  <c r="AM46" i="1"/>
  <c r="AM52" i="1"/>
  <c r="AM48" i="1"/>
  <c r="AM51" i="1"/>
  <c r="AM55" i="1" l="1"/>
  <c r="C51" i="1"/>
  <c r="AN53" i="1"/>
  <c r="AN49" i="1"/>
  <c r="AN48" i="1"/>
  <c r="AN46" i="1"/>
  <c r="AN50" i="1"/>
  <c r="AN54" i="1"/>
  <c r="AN52" i="1"/>
  <c r="AN45" i="1"/>
  <c r="AN47" i="1"/>
  <c r="C54" i="1" l="1"/>
  <c r="C50" i="1"/>
  <c r="C46" i="1"/>
  <c r="C47" i="1"/>
  <c r="C53" i="1"/>
  <c r="C49" i="1"/>
  <c r="C45" i="1"/>
  <c r="AN55" i="1"/>
  <c r="C52" i="1"/>
  <c r="C48" i="1"/>
  <c r="C55" i="1" l="1"/>
</calcChain>
</file>

<file path=xl/sharedStrings.xml><?xml version="1.0" encoding="utf-8"?>
<sst xmlns="http://schemas.openxmlformats.org/spreadsheetml/2006/main" count="148" uniqueCount="33">
  <si>
    <t xml:space="preserve">   Salaries</t>
  </si>
  <si>
    <t xml:space="preserve">   Hardware maintenance</t>
  </si>
  <si>
    <t xml:space="preserve">   Software maintenance</t>
  </si>
  <si>
    <t xml:space="preserve">   Service contracts</t>
  </si>
  <si>
    <t xml:space="preserve">   Telecoms (net)</t>
  </si>
  <si>
    <t xml:space="preserve">   Hosting</t>
  </si>
  <si>
    <t xml:space="preserve">   Asset replacement (net)</t>
  </si>
  <si>
    <t xml:space="preserve">   Consulting</t>
  </si>
  <si>
    <t xml:space="preserve">   Other IT costs</t>
  </si>
  <si>
    <t xml:space="preserve">   Training</t>
  </si>
  <si>
    <t>IT Services</t>
  </si>
  <si>
    <t>BUDGET</t>
  </si>
  <si>
    <t>ACTUAL</t>
  </si>
  <si>
    <t>Start Date</t>
  </si>
  <si>
    <t>Current Month</t>
  </si>
  <si>
    <t>ACTUAL / BUDGET</t>
  </si>
  <si>
    <t>12 MONTH ROLLING FORECAST</t>
  </si>
  <si>
    <t>Forecast end</t>
  </si>
  <si>
    <t>IT Services Forecasting Model</t>
  </si>
  <si>
    <t>Create a chart based on rows 57-59</t>
  </si>
  <si>
    <t>Add a sparkline in column D</t>
  </si>
  <si>
    <t>Create the ACTUAL/ BUDGET calculation block from row 32</t>
  </si>
  <si>
    <t>Add some more actual data in the ACTUAL calculation block from row 19</t>
  </si>
  <si>
    <t>Build the FORECAST function in the 12 MONTH ROLLING FORECAST calculation block from row 45</t>
  </si>
  <si>
    <t>Instructions:</t>
  </si>
  <si>
    <t>Date</t>
  </si>
  <si>
    <t xml:space="preserve">Actual Sales </t>
  </si>
  <si>
    <t>Forecast Sales</t>
  </si>
  <si>
    <t>Instructions</t>
  </si>
  <si>
    <t>1. Create a forecast function in cell C8 and copy it down (don't forget your $)</t>
  </si>
  <si>
    <t>2. Create a line chart</t>
  </si>
  <si>
    <t>3. Link lines up by adding actual in cell C7</t>
  </si>
  <si>
    <t>4. Stop the forecast at zero using a MAX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</si>
</sst>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m\-yy;@"/>
    <numFmt numFmtId="165" formatCode="_-* #,##0_-;\-* #,##0_-;_-* &quot;-&quot;??_-;_-@_-"/>
    <numFmt numFmtId="166" formatCode="&quot;$&quot;#,##0"/>
    <numFmt numFmtId="167" formatCode="[$-C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ECF"/>
        <bgColor indexed="64"/>
      </patternFill>
    </fill>
    <fill>
      <patternFill patternType="solid">
        <fgColor rgb="FF61195A"/>
        <bgColor theme="7"/>
      </patternFill>
    </fill>
    <fill>
      <patternFill patternType="solid">
        <fgColor rgb="FF90658E"/>
        <bgColor theme="7"/>
      </patternFill>
    </fill>
    <fill>
      <patternFill patternType="solid">
        <fgColor rgb="FFC0A4BF"/>
        <bgColor theme="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theme="7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/>
    <xf numFmtId="0" fontId="3" fillId="3" borderId="2" applyNumberFormat="0" applyFont="0" applyBorder="0" applyAlignment="0"/>
    <xf numFmtId="0" fontId="3" fillId="4" borderId="3" applyNumberFormat="0" applyFont="0"/>
    <xf numFmtId="0" fontId="3" fillId="5" borderId="4" applyNumberFormat="0" applyFont="0" applyBorder="0" applyAlignment="0"/>
    <xf numFmtId="165" fontId="1" fillId="0" borderId="5" applyNumberFormat="0" applyFont="0" applyAlignment="0"/>
    <xf numFmtId="0" fontId="2" fillId="6" borderId="1" applyNumberFormat="0" applyFont="0" applyAlignment="0"/>
    <xf numFmtId="0" fontId="3" fillId="4" borderId="2" applyNumberFormat="0" applyFont="0" applyBorder="0"/>
    <xf numFmtId="9" fontId="2" fillId="7" borderId="1" applyNumberFormat="0"/>
    <xf numFmtId="0" fontId="17" fillId="8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/>
    <xf numFmtId="166" fontId="10" fillId="0" borderId="1" xfId="2" applyNumberFormat="1" applyFont="1" applyFill="1"/>
    <xf numFmtId="0" fontId="9" fillId="0" borderId="0" xfId="0" applyFont="1"/>
    <xf numFmtId="1" fontId="9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0" fontId="11" fillId="4" borderId="3" xfId="4" applyFont="1"/>
    <xf numFmtId="166" fontId="11" fillId="4" borderId="3" xfId="4" applyNumberFormat="1" applyFont="1"/>
    <xf numFmtId="164" fontId="6" fillId="3" borderId="0" xfId="3" applyNumberFormat="1" applyFont="1" applyBorder="1"/>
    <xf numFmtId="0" fontId="7" fillId="3" borderId="0" xfId="3" applyFont="1" applyBorder="1"/>
    <xf numFmtId="164" fontId="8" fillId="3" borderId="0" xfId="3" applyNumberFormat="1" applyFont="1" applyBorder="1"/>
    <xf numFmtId="43" fontId="8" fillId="3" borderId="0" xfId="3" applyNumberFormat="1" applyFont="1" applyBorder="1" applyAlignment="1">
      <alignment horizontal="right"/>
    </xf>
    <xf numFmtId="166" fontId="11" fillId="4" borderId="7" xfId="4" applyNumberFormat="1" applyFont="1" applyBorder="1"/>
    <xf numFmtId="166" fontId="3" fillId="3" borderId="6" xfId="3" applyNumberFormat="1" applyBorder="1"/>
    <xf numFmtId="165" fontId="8" fillId="3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6" fontId="3" fillId="3" borderId="0" xfId="3" applyNumberFormat="1" applyBorder="1"/>
    <xf numFmtId="166" fontId="12" fillId="6" borderId="1" xfId="7" applyNumberFormat="1" applyFont="1"/>
    <xf numFmtId="166" fontId="10" fillId="6" borderId="1" xfId="7" applyNumberFormat="1" applyFont="1"/>
    <xf numFmtId="166" fontId="10" fillId="0" borderId="5" xfId="6" applyNumberFormat="1" applyFont="1"/>
    <xf numFmtId="167" fontId="0" fillId="6" borderId="1" xfId="7" applyNumberFormat="1" applyFont="1"/>
    <xf numFmtId="0" fontId="13" fillId="0" borderId="0" xfId="0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 applyAlignment="1">
      <alignment horizontal="center"/>
    </xf>
    <xf numFmtId="165" fontId="15" fillId="0" borderId="0" xfId="1" applyNumberFormat="1" applyFont="1"/>
    <xf numFmtId="0" fontId="14" fillId="0" borderId="0" xfId="0" applyFont="1"/>
    <xf numFmtId="0" fontId="3" fillId="3" borderId="2" xfId="10" applyFont="1" applyFill="1" applyBorder="1"/>
    <xf numFmtId="0" fontId="3" fillId="3" borderId="2" xfId="10" applyFont="1" applyFill="1" applyBorder="1" applyAlignment="1">
      <alignment wrapText="1"/>
    </xf>
    <xf numFmtId="17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1" fillId="0" borderId="8" xfId="1" applyNumberFormat="1" applyFont="1" applyBorder="1"/>
  </cellXfs>
  <cellStyles count="11">
    <cellStyle name="Accent4 2" xfId="10" xr:uid="{B393F8DC-3036-43C7-91AD-3C7D4FB9AD55}"/>
    <cellStyle name="Comma" xfId="1" builtinId="3"/>
    <cellStyle name="GRV Input" xfId="2" xr:uid="{9A3FE4BC-6135-4E32-8B5C-623A2B7820A1}"/>
    <cellStyle name="Normal" xfId="0" builtinId="0"/>
    <cellStyle name="Plum 1" xfId="3" xr:uid="{395270E6-51D8-444B-A914-31D985B09489}"/>
    <cellStyle name="Plum 2" xfId="4" xr:uid="{AB67CD84-6189-41EC-BE6F-16EB94E457A1}"/>
    <cellStyle name="Plum 2 2" xfId="8" xr:uid="{D36C9563-5BCC-418A-BABF-D2247F4488B5}"/>
    <cellStyle name="Plum 3" xfId="5" xr:uid="{E1503963-FFD0-42FB-B9DD-148A27128BBD}"/>
    <cellStyle name="Plum Formula" xfId="6" xr:uid="{3A6622E5-760D-43D9-94E7-A5F5FB20ABBD}"/>
    <cellStyle name="Plum Input" xfId="7" xr:uid="{C2865070-1C10-4F15-A5DC-89D417A4B63B}"/>
    <cellStyle name="Plum Input 2" xfId="9" xr:uid="{559CAA09-834D-48E2-8608-09231AA36229}"/>
  </cellStyles>
  <dxfs count="0"/>
  <tableStyles count="0" defaultTableStyle="TableStyleMedium2" defaultPivotStyle="PivotStyleLight16"/>
  <colors>
    <mruColors>
      <color rgb="FF611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IT Services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Model'!$C$58</c:f>
              <c:strCache>
                <c:ptCount val="1"/>
                <c:pt idx="0">
                  <c:v>ACTUAL / BUDGET</c:v>
                </c:pt>
              </c:strCache>
            </c:strRef>
          </c:tx>
          <c:spPr>
            <a:ln w="28575" cap="rnd">
              <a:solidFill>
                <a:srgbClr val="61195A"/>
              </a:solidFill>
              <a:round/>
            </a:ln>
            <a:effectLst/>
          </c:spPr>
          <c:marker>
            <c:symbol val="none"/>
          </c:marker>
          <c:cat>
            <c:numRef>
              <c:f>'Forecast Model'!$E$57:$X$57</c:f>
              <c:numCache>
                <c:formatCode>mmm\-yy;@</c:formatCode>
                <c:ptCount val="20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</c:numCache>
            </c:numRef>
          </c:cat>
          <c:val>
            <c:numRef>
              <c:f>'Forecast Model'!$E$58:$X$58</c:f>
              <c:numCache>
                <c:formatCode>_-* #,##0_-;\-* #,##0_-;_-* "-"??_-;_-@_-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0-4AB8-B4B5-CDBB835EEDC2}"/>
            </c:ext>
          </c:extLst>
        </c:ser>
        <c:ser>
          <c:idx val="1"/>
          <c:order val="1"/>
          <c:tx>
            <c:strRef>
              <c:f>'Forecast Model'!$C$59</c:f>
              <c:strCache>
                <c:ptCount val="1"/>
                <c:pt idx="0">
                  <c:v>12 MONTH ROLLING FORECAST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'Forecast Model'!$E$57:$X$57</c:f>
              <c:numCache>
                <c:formatCode>mmm\-yy;@</c:formatCode>
                <c:ptCount val="20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</c:numCache>
            </c:numRef>
          </c:cat>
          <c:val>
            <c:numRef>
              <c:f>'Forecast Model'!$E$59:$X$59</c:f>
              <c:numCache>
                <c:formatCode>_-* #,##0_-;\-* #,##0_-;_-* "-"??_-;_-@_-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0-4AB8-B4B5-CDBB835E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606136"/>
        <c:axId val="628606464"/>
      </c:lineChart>
      <c:dateAx>
        <c:axId val="628606136"/>
        <c:scaling>
          <c:orientation val="minMax"/>
        </c:scaling>
        <c:delete val="0"/>
        <c:axPos val="b"/>
        <c:numFmt formatCode="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606464"/>
        <c:crosses val="autoZero"/>
        <c:auto val="1"/>
        <c:lblOffset val="100"/>
        <c:baseTimeUnit val="months"/>
      </c:dateAx>
      <c:valAx>
        <c:axId val="6286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60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'FORECAST (compl)'!$B$1</c:f>
              <c:strCache>
                <c:ptCount val="1"/>
                <c:pt idx="0">
                  <c:v>Actual Sales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'FORECAST (compl)'!$A$2:$A$13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'FORECAST (compl)'!$B$2:$B$13</c:f>
              <c:numCache>
                <c:formatCode>_-* #,##0_-;\-* #,##0_-;_-* "-"??_-;_-@_-</c:formatCode>
                <c:ptCount val="12"/>
                <c:pt idx="0">
                  <c:v>650</c:v>
                </c:pt>
                <c:pt idx="1">
                  <c:v>660</c:v>
                </c:pt>
                <c:pt idx="2">
                  <c:v>680</c:v>
                </c:pt>
                <c:pt idx="3">
                  <c:v>670</c:v>
                </c:pt>
                <c:pt idx="4">
                  <c:v>700</c:v>
                </c:pt>
                <c:pt idx="5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5-47E7-83BA-9ABE4892A581}"/>
            </c:ext>
          </c:extLst>
        </c:ser>
        <c:ser>
          <c:idx val="1"/>
          <c:order val="1"/>
          <c:tx>
            <c:strRef>
              <c:f>'FORECAST (compl)'!$C$1</c:f>
              <c:strCache>
                <c:ptCount val="1"/>
                <c:pt idx="0">
                  <c:v>Forecast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'FORECAST (compl)'!$A$2:$A$13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'FORECAST (compl)'!$C$2:$C$13</c:f>
              <c:numCache>
                <c:formatCode>General</c:formatCode>
                <c:ptCount val="12"/>
                <c:pt idx="5" formatCode="_-* #,##0_-;\-* #,##0_-;_-* &quot;-&quot;??_-;_-@_-">
                  <c:v>690</c:v>
                </c:pt>
                <c:pt idx="6" formatCode="_-* #,##0_-;\-* #,##0_-;_-* &quot;-&quot;??_-;_-@_-">
                  <c:v>706.0295401706353</c:v>
                </c:pt>
                <c:pt idx="7" formatCode="_-* #,##0_-;\-* #,##0_-;_-* &quot;-&quot;??_-;_-@_-">
                  <c:v>715.11850784266426</c:v>
                </c:pt>
                <c:pt idx="8" formatCode="_-* #,##0_-;\-* #,##0_-;_-* &quot;-&quot;??_-;_-@_-">
                  <c:v>724.2074755146914</c:v>
                </c:pt>
                <c:pt idx="9" formatCode="_-* #,##0_-;\-* #,##0_-;_-* &quot;-&quot;??_-;_-@_-">
                  <c:v>733.00325068117127</c:v>
                </c:pt>
                <c:pt idx="10" formatCode="_-* #,##0_-;\-* #,##0_-;_-* &quot;-&quot;??_-;_-@_-">
                  <c:v>742.09221835320022</c:v>
                </c:pt>
                <c:pt idx="11" formatCode="_-* #,##0_-;\-* #,##0_-;_-* &quot;-&quot;??_-;_-@_-">
                  <c:v>750.88799351967828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5-47E7-83BA-9ABE4892A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751536"/>
        <c:axId val="1744636336"/>
      </c:lineChart>
      <c:dateAx>
        <c:axId val="1734751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36336"/>
        <c:crosses val="autoZero"/>
        <c:auto val="1"/>
        <c:lblOffset val="100"/>
        <c:baseTimeUnit val="months"/>
      </c:dateAx>
      <c:valAx>
        <c:axId val="174463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75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'FORECAST Neg (compl)'!$B$1</c:f>
              <c:strCache>
                <c:ptCount val="1"/>
                <c:pt idx="0">
                  <c:v>Actual Sales 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'FORECAST Neg (compl)'!$A$2:$A$13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'FORECAST Neg (compl)'!$B$2:$B$13</c:f>
              <c:numCache>
                <c:formatCode>_-* #,##0_-;\-* #,##0_-;_-* "-"??_-;_-@_-</c:formatCode>
                <c:ptCount val="12"/>
                <c:pt idx="0">
                  <c:v>145</c:v>
                </c:pt>
                <c:pt idx="1">
                  <c:v>103</c:v>
                </c:pt>
                <c:pt idx="2">
                  <c:v>115</c:v>
                </c:pt>
                <c:pt idx="3">
                  <c:v>89</c:v>
                </c:pt>
                <c:pt idx="4">
                  <c:v>52</c:v>
                </c:pt>
                <c:pt idx="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8-4C7D-9BD2-FF5493AA1070}"/>
            </c:ext>
          </c:extLst>
        </c:ser>
        <c:ser>
          <c:idx val="1"/>
          <c:order val="1"/>
          <c:tx>
            <c:strRef>
              <c:f>'FORECAST Neg (compl)'!$C$1</c:f>
              <c:strCache>
                <c:ptCount val="1"/>
                <c:pt idx="0">
                  <c:v>Forecast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'FORECAST Neg (compl)'!$A$2:$A$13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'FORECAST Neg (compl)'!$C$2:$C$13</c:f>
              <c:numCache>
                <c:formatCode>General</c:formatCode>
                <c:ptCount val="12"/>
                <c:pt idx="5" formatCode="_-* #,##0_-;\-* #,##0_-;_-* &quot;-&quot;??_-;_-@_-">
                  <c:v>74</c:v>
                </c:pt>
                <c:pt idx="6" formatCode="_-* #,##0_-;\-* #,##0_-;_-* &quot;-&quot;??_-;_-@_-">
                  <c:v>42.595558454398997</c:v>
                </c:pt>
                <c:pt idx="7" formatCode="_-* #,##0_-;\-* #,##0_-;_-* &quot;-&quot;??_-;_-@_-">
                  <c:v>26.855044867814286</c:v>
                </c:pt>
                <c:pt idx="8" formatCode="_-* #,##0_-;\-* #,##0_-;_-* &quot;-&quot;??_-;_-@_-">
                  <c:v>11.114531281229574</c:v>
                </c:pt>
                <c:pt idx="9" formatCode="_-* #,##0_-;\-* #,##0_-;_-* &quot;-&quot;??_-;_-@_-">
                  <c:v>0</c:v>
                </c:pt>
                <c:pt idx="10" formatCode="_-* #,##0_-;\-* #,##0_-;_-* &quot;-&quot;??_-;_-@_-">
                  <c:v>0</c:v>
                </c:pt>
                <c:pt idx="11" formatCode="_-* #,##0_-;\-* #,##0_-;_-* &quot;-&quot;??_-;_-@_-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8-4C7D-9BD2-FF5493AA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3641856"/>
        <c:axId val="1599441936"/>
      </c:lineChart>
      <c:dateAx>
        <c:axId val="1763641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441936"/>
        <c:crosses val="autoZero"/>
        <c:auto val="1"/>
        <c:lblOffset val="100"/>
        <c:baseTimeUnit val="months"/>
      </c:dateAx>
      <c:valAx>
        <c:axId val="15994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64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IT Services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rgbClr val="61195A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'Forecast Model (compl)'!$D$57:$X$57</c15:sqref>
                  </c15:fullRef>
                </c:ext>
              </c:extLst>
              <c:f>'Forecast Model (compl)'!$E$57:$X$57</c:f>
              <c:numCache>
                <c:formatCode>mmm\-yy;@</c:formatCode>
                <c:ptCount val="20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'Forecast Model (compl)'!$D$58:$X$58</c15:sqref>
                  </c15:fullRef>
                </c:ext>
              </c:extLst>
              <c:f>'Forecast Model (compl)'!$E$58:$X$58</c:f>
              <c:numCache>
                <c:formatCode>_-* #,##0_-;\-* #,##0_-;_-* "-"??_-;_-@_-</c:formatCode>
                <c:ptCount val="20"/>
                <c:pt idx="0">
                  <c:v>1587244</c:v>
                </c:pt>
                <c:pt idx="1">
                  <c:v>1577976</c:v>
                </c:pt>
                <c:pt idx="2">
                  <c:v>1792018</c:v>
                </c:pt>
                <c:pt idx="3">
                  <c:v>1456657</c:v>
                </c:pt>
                <c:pt idx="4">
                  <c:v>1613533</c:v>
                </c:pt>
                <c:pt idx="5">
                  <c:v>1843954</c:v>
                </c:pt>
                <c:pt idx="6">
                  <c:v>1652907</c:v>
                </c:pt>
                <c:pt idx="7">
                  <c:v>1683303</c:v>
                </c:pt>
                <c:pt idx="8">
                  <c:v>1777307.5148970895</c:v>
                </c:pt>
                <c:pt idx="9">
                  <c:v>1581235.7055042647</c:v>
                </c:pt>
                <c:pt idx="10">
                  <c:v>1448587.7449143389</c:v>
                </c:pt>
                <c:pt idx="11">
                  <c:v>1686554.2793641305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8-46CC-94D0-1E37003F90B7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'Forecast Model (compl)'!$E$57:$X$57</c15:sqref>
                  </c15:fullRef>
                </c:ext>
              </c:extLst>
              <c:f>'Forecast Model (compl)'!$F$57:$X$57</c:f>
              <c:numCache>
                <c:formatCode>mmm\-yy;@</c:formatCode>
                <c:ptCount val="1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'Forecast Model (compl)'!$E$59:$X$59</c15:sqref>
                  </c15:fullRef>
                </c:ext>
              </c:extLst>
              <c:f>'Forecast Model (compl)'!$F$59:$X$59</c:f>
              <c:numCache>
                <c:formatCode>_-* #,##0_-;\-* #,##0_-;_-* "-"??_-;_-@_-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1702547.3311059815</c:v>
                </c:pt>
                <c:pt idx="7">
                  <c:v>1829369.1418265109</c:v>
                </c:pt>
                <c:pt idx="8">
                  <c:v>1631845.5206522294</c:v>
                </c:pt>
                <c:pt idx="9">
                  <c:v>1708728.6174137793</c:v>
                </c:pt>
                <c:pt idx="10">
                  <c:v>1855102.9314862366</c:v>
                </c:pt>
                <c:pt idx="11">
                  <c:v>1658838.6061693991</c:v>
                </c:pt>
                <c:pt idx="12">
                  <c:v>1734462.407073505</c:v>
                </c:pt>
                <c:pt idx="13">
                  <c:v>1882096.0170034063</c:v>
                </c:pt>
                <c:pt idx="14">
                  <c:v>1684572.3958291251</c:v>
                </c:pt>
                <c:pt idx="15">
                  <c:v>1761455.4925906754</c:v>
                </c:pt>
                <c:pt idx="16">
                  <c:v>1907829.8066631325</c:v>
                </c:pt>
                <c:pt idx="17">
                  <c:v>1711565.4813462952</c:v>
                </c:pt>
                <c:pt idx="18">
                  <c:v>1787189.2822504011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8-46CC-94D0-1E37003F9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606136"/>
        <c:axId val="628606464"/>
      </c:lineChart>
      <c:dateAx>
        <c:axId val="628606136"/>
        <c:scaling>
          <c:orientation val="minMax"/>
        </c:scaling>
        <c:delete val="0"/>
        <c:axPos val="b"/>
        <c:numFmt formatCode="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606464"/>
        <c:crosses val="autoZero"/>
        <c:auto val="1"/>
        <c:lblOffset val="100"/>
        <c:baseTimeUnit val="months"/>
      </c:dateAx>
      <c:valAx>
        <c:axId val="6286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60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plumsolutions.com.au/elearning/" TargetMode="External"/><Relationship Id="rId1" Type="http://schemas.openxmlformats.org/officeDocument/2006/relationships/hyperlink" Target="http://www.plumsolutions.com.au/boo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umsolutions.com.au/elearning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plumsolutions.com.au/elearning/" TargetMode="Externa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plumsolutions.com.au/elearning/" TargetMode="External"/><Relationship Id="rId1" Type="http://schemas.openxmlformats.org/officeDocument/2006/relationships/chart" Target="../charts/chart2.xml"/><Relationship Id="rId4" Type="http://schemas.openxmlformats.org/officeDocument/2006/relationships/hyperlink" Target="http://www.plumsolutions.com.au/book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plumsolutions.com.au/elearning/" TargetMode="Externa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plumsolutions.com.au/elearning/" TargetMode="Externa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22</xdr:row>
      <xdr:rowOff>171450</xdr:rowOff>
    </xdr:from>
    <xdr:to>
      <xdr:col>4</xdr:col>
      <xdr:colOff>523875</xdr:colOff>
      <xdr:row>27</xdr:row>
      <xdr:rowOff>0</xdr:rowOff>
    </xdr:to>
    <xdr:sp macro="" textlink="">
      <xdr:nvSpPr>
        <xdr:cNvPr id="2" name="Snip Single Corner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2FA85-BFB7-4834-A6DA-2C662BC45301}"/>
            </a:ext>
          </a:extLst>
        </xdr:cNvPr>
        <xdr:cNvSpPr/>
      </xdr:nvSpPr>
      <xdr:spPr>
        <a:xfrm>
          <a:off x="142875" y="4552950"/>
          <a:ext cx="2895600" cy="781050"/>
        </a:xfrm>
        <a:prstGeom prst="snip1Rect">
          <a:avLst/>
        </a:prstGeom>
        <a:solidFill>
          <a:srgbClr val="C0A4BF"/>
        </a:solidFill>
        <a:ln>
          <a:noFill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AU">
              <a:solidFill>
                <a:schemeClr val="bg1"/>
              </a:solidFill>
            </a:rPr>
            <a:t>See p158 of Using Excel for Business and Financial</a:t>
          </a:r>
          <a:r>
            <a:rPr lang="en-AU" baseline="0">
              <a:solidFill>
                <a:schemeClr val="bg1"/>
              </a:solidFill>
            </a:rPr>
            <a:t> Modelling</a:t>
          </a:r>
          <a:endParaRPr lang="en-AU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142875</xdr:colOff>
      <xdr:row>27</xdr:row>
      <xdr:rowOff>114300</xdr:rowOff>
    </xdr:from>
    <xdr:to>
      <xdr:col>5</xdr:col>
      <xdr:colOff>135332</xdr:colOff>
      <xdr:row>31</xdr:row>
      <xdr:rowOff>180975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01D3AF1-3111-4D4E-A497-5F5D54396153}"/>
            </a:ext>
          </a:extLst>
        </xdr:cNvPr>
        <xdr:cNvGrpSpPr/>
      </xdr:nvGrpSpPr>
      <xdr:grpSpPr>
        <a:xfrm>
          <a:off x="142875" y="5448300"/>
          <a:ext cx="3116657" cy="828675"/>
          <a:chOff x="1123950" y="1962150"/>
          <a:chExt cx="3040457" cy="828675"/>
        </a:xfrm>
      </xdr:grpSpPr>
      <xdr:sp macro="" textlink="">
        <xdr:nvSpPr>
          <xdr:cNvPr id="4" name="Snip Single Corner 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B6521F0-5C65-42C5-86C0-E9A5BC8FC1BD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40D42FB-F6C9-4703-B793-6822CC7D82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4</xdr:col>
      <xdr:colOff>602057</xdr:colOff>
      <xdr:row>22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4C87E0A-7329-44FD-93B1-B6B2EE4D9B72}"/>
            </a:ext>
          </a:extLst>
        </xdr:cNvPr>
        <xdr:cNvGrpSpPr/>
      </xdr:nvGrpSpPr>
      <xdr:grpSpPr>
        <a:xfrm>
          <a:off x="0" y="3619500"/>
          <a:ext cx="3116657" cy="828675"/>
          <a:chOff x="1123950" y="1962150"/>
          <a:chExt cx="3040457" cy="828675"/>
        </a:xfrm>
      </xdr:grpSpPr>
      <xdr:sp macro="" textlink="">
        <xdr:nvSpPr>
          <xdr:cNvPr id="3" name="Snip Single Corner Rectangl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4EBCFEB-599F-4876-ABD2-2C1D9C8ADE8D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9147C8C-D95B-488B-AF0B-0797C2D12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5</xdr:row>
      <xdr:rowOff>57150</xdr:rowOff>
    </xdr:from>
    <xdr:to>
      <xdr:col>22</xdr:col>
      <xdr:colOff>428625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7D552B-452A-47CF-BA06-904E6B5B1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31</xdr:row>
      <xdr:rowOff>0</xdr:rowOff>
    </xdr:from>
    <xdr:to>
      <xdr:col>21</xdr:col>
      <xdr:colOff>144857</xdr:colOff>
      <xdr:row>35</xdr:row>
      <xdr:rowOff>66675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B809865B-6FE1-4A95-BECC-4A9974D04A87}"/>
            </a:ext>
          </a:extLst>
        </xdr:cNvPr>
        <xdr:cNvGrpSpPr/>
      </xdr:nvGrpSpPr>
      <xdr:grpSpPr>
        <a:xfrm>
          <a:off x="13877925" y="5991225"/>
          <a:ext cx="3116657" cy="828675"/>
          <a:chOff x="1123950" y="1962150"/>
          <a:chExt cx="3040457" cy="828675"/>
        </a:xfrm>
      </xdr:grpSpPr>
      <xdr:sp macro="" textlink="">
        <xdr:nvSpPr>
          <xdr:cNvPr id="10" name="Snip Single Corner 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DB0633B-934B-4464-B6E3-B9F853212428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3E57FAB-DB9F-402B-9525-F2E0AEF42E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0</xdr:row>
      <xdr:rowOff>233362</xdr:rowOff>
    </xdr:from>
    <xdr:to>
      <xdr:col>13</xdr:col>
      <xdr:colOff>438149</xdr:colOff>
      <xdr:row>14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11B7A7-DB3B-490F-9A83-F7EE8D9A4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28</xdr:row>
      <xdr:rowOff>142875</xdr:rowOff>
    </xdr:from>
    <xdr:to>
      <xdr:col>5</xdr:col>
      <xdr:colOff>40082</xdr:colOff>
      <xdr:row>33</xdr:row>
      <xdr:rowOff>19050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0664062-F9C5-41B5-8D15-5B5398DFB5D0}"/>
            </a:ext>
          </a:extLst>
        </xdr:cNvPr>
        <xdr:cNvGrpSpPr/>
      </xdr:nvGrpSpPr>
      <xdr:grpSpPr>
        <a:xfrm>
          <a:off x="47625" y="5667375"/>
          <a:ext cx="3116657" cy="828675"/>
          <a:chOff x="1123950" y="1962150"/>
          <a:chExt cx="3040457" cy="828675"/>
        </a:xfrm>
      </xdr:grpSpPr>
      <xdr:sp macro="" textlink="">
        <xdr:nvSpPr>
          <xdr:cNvPr id="4" name="Snip Single Corner 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8D6894C-E3B5-42E1-B9BC-AE3CED02C0CE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6A3AC82-FC80-41D5-A038-CCF33889A2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  <xdr:twoCellAnchor>
    <xdr:from>
      <xdr:col>0</xdr:col>
      <xdr:colOff>57150</xdr:colOff>
      <xdr:row>24</xdr:row>
      <xdr:rowOff>38100</xdr:rowOff>
    </xdr:from>
    <xdr:to>
      <xdr:col>4</xdr:col>
      <xdr:colOff>438150</xdr:colOff>
      <xdr:row>28</xdr:row>
      <xdr:rowOff>57150</xdr:rowOff>
    </xdr:to>
    <xdr:sp macro="" textlink="">
      <xdr:nvSpPr>
        <xdr:cNvPr id="6" name="Snip Single Corner Rectangl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A97E65-E95A-43FA-A596-978FBE670984}"/>
            </a:ext>
          </a:extLst>
        </xdr:cNvPr>
        <xdr:cNvSpPr/>
      </xdr:nvSpPr>
      <xdr:spPr>
        <a:xfrm>
          <a:off x="57150" y="4800600"/>
          <a:ext cx="2895600" cy="781050"/>
        </a:xfrm>
        <a:prstGeom prst="snip1Rect">
          <a:avLst/>
        </a:prstGeom>
        <a:solidFill>
          <a:srgbClr val="C0A4BF"/>
        </a:solidFill>
        <a:ln>
          <a:noFill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AU">
              <a:solidFill>
                <a:schemeClr val="bg1"/>
              </a:solidFill>
            </a:rPr>
            <a:t>See p158 of Using Excel for Business and Financial</a:t>
          </a:r>
          <a:r>
            <a:rPr lang="en-AU" baseline="0">
              <a:solidFill>
                <a:schemeClr val="bg1"/>
              </a:solidFill>
            </a:rPr>
            <a:t> Modelling</a:t>
          </a:r>
          <a:endParaRPr lang="en-AU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119062</xdr:rowOff>
    </xdr:from>
    <xdr:to>
      <xdr:col>11</xdr:col>
      <xdr:colOff>400050</xdr:colOff>
      <xdr:row>14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AABA8E-11B8-4E15-BDA9-14CB2464A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22</xdr:row>
      <xdr:rowOff>38100</xdr:rowOff>
    </xdr:from>
    <xdr:to>
      <xdr:col>5</xdr:col>
      <xdr:colOff>135332</xdr:colOff>
      <xdr:row>26</xdr:row>
      <xdr:rowOff>104775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3DD68F5-E7BE-479A-ABB0-1A4ECE2C537D}"/>
            </a:ext>
          </a:extLst>
        </xdr:cNvPr>
        <xdr:cNvGrpSpPr/>
      </xdr:nvGrpSpPr>
      <xdr:grpSpPr>
        <a:xfrm>
          <a:off x="142875" y="4419600"/>
          <a:ext cx="3116657" cy="828675"/>
          <a:chOff x="1123950" y="1962150"/>
          <a:chExt cx="3040457" cy="828675"/>
        </a:xfrm>
      </xdr:grpSpPr>
      <xdr:sp macro="" textlink="">
        <xdr:nvSpPr>
          <xdr:cNvPr id="5" name="Snip Single Corner 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B1D2B99-2297-4334-9894-5506A240A4BC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BCB40EB-D5F6-429E-AE57-96514A4871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5</xdr:row>
      <xdr:rowOff>57150</xdr:rowOff>
    </xdr:from>
    <xdr:to>
      <xdr:col>22</xdr:col>
      <xdr:colOff>428625</xdr:colOff>
      <xdr:row>19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F9C375-1F92-4974-9AC5-29E1B31B4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21</xdr:col>
      <xdr:colOff>144857</xdr:colOff>
      <xdr:row>33</xdr:row>
      <xdr:rowOff>66675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132499A-5EAC-4002-B7E6-FF7296062A75}"/>
            </a:ext>
          </a:extLst>
        </xdr:cNvPr>
        <xdr:cNvGrpSpPr/>
      </xdr:nvGrpSpPr>
      <xdr:grpSpPr>
        <a:xfrm>
          <a:off x="13877925" y="5610225"/>
          <a:ext cx="3116657" cy="828675"/>
          <a:chOff x="1123950" y="1962150"/>
          <a:chExt cx="3040457" cy="828675"/>
        </a:xfrm>
      </xdr:grpSpPr>
      <xdr:sp macro="" textlink="">
        <xdr:nvSpPr>
          <xdr:cNvPr id="8" name="Snip Single Corner 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0AF0DF-7512-484F-A28A-9C888A68BE1D}"/>
              </a:ext>
            </a:extLst>
          </xdr:cNvPr>
          <xdr:cNvSpPr/>
        </xdr:nvSpPr>
        <xdr:spPr>
          <a:xfrm>
            <a:off x="1123950" y="1962150"/>
            <a:ext cx="2924175" cy="828675"/>
          </a:xfrm>
          <a:prstGeom prst="snip1Rect">
            <a:avLst/>
          </a:prstGeom>
          <a:solidFill>
            <a:srgbClr val="61195A"/>
          </a:solidFill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rgbClr val="C0A4BF"/>
                </a:solidFill>
              </a:rPr>
              <a:t>Forecasting techniques are </a:t>
            </a:r>
            <a:r>
              <a:rPr lang="en-US" sz="1100" baseline="0">
                <a:solidFill>
                  <a:srgbClr val="C0A4BF"/>
                </a:solidFill>
              </a:rPr>
              <a:t>covered in detail in the Plum Solutions </a:t>
            </a:r>
            <a:r>
              <a:rPr lang="en-US" sz="1100" b="1" u="sng" baseline="0">
                <a:solidFill>
                  <a:srgbClr val="C0A4BF"/>
                </a:solidFill>
              </a:rPr>
              <a:t>Budgeting &amp; Forecasting</a:t>
            </a:r>
            <a:br>
              <a:rPr lang="en-US" sz="1100" b="1" u="sng" baseline="0">
                <a:solidFill>
                  <a:srgbClr val="C0A4BF"/>
                </a:solidFill>
              </a:rPr>
            </a:br>
            <a:r>
              <a:rPr lang="en-US" sz="1100" b="1" u="sng" baseline="0">
                <a:solidFill>
                  <a:srgbClr val="C0A4BF"/>
                </a:solidFill>
              </a:rPr>
              <a:t> in Excel </a:t>
            </a:r>
            <a:r>
              <a:rPr lang="en-US" sz="1100" baseline="0">
                <a:solidFill>
                  <a:srgbClr val="C0A4BF"/>
                </a:solidFill>
              </a:rPr>
              <a:t>workshops or online courses.</a:t>
            </a:r>
            <a:endParaRPr lang="en-US" sz="1100">
              <a:solidFill>
                <a:srgbClr val="C0A4BF"/>
              </a:solidFill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141543AA-6B54-490A-BCC3-9F7A2812C7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7603" y="2218965"/>
            <a:ext cx="506804" cy="519474"/>
          </a:xfrm>
          <a:prstGeom prst="rect">
            <a:avLst/>
          </a:prstGeom>
          <a:effectLst/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ProductFolders\Charting\2005final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Wheat"/>
      <sheetName val="rice"/>
      <sheetName val="feedgrains"/>
      <sheetName val="soybeans"/>
      <sheetName val="sunflowerseed"/>
      <sheetName val="peanuts"/>
      <sheetName val="cotton"/>
      <sheetName val="cottonseed"/>
      <sheetName val="tobacco"/>
      <sheetName val="fruit"/>
      <sheetName val="treenuts"/>
      <sheetName val="vegetables"/>
      <sheetName val="livestock"/>
      <sheetName val="hides"/>
      <sheetName val="poultry"/>
      <sheetName val="fatsoils"/>
      <sheetName val="dairy"/>
      <sheetName val="feedsfodders"/>
      <sheetName val="seeds"/>
      <sheetName val="other"/>
      <sheetName val="comd.chart"/>
      <sheetName val="totals"/>
      <sheetName val="totbycomd."/>
      <sheetName val="16010A"/>
      <sheetName val="16021"/>
      <sheetName val="16021 (2)"/>
      <sheetName val="16020A"/>
      <sheetName val="16020B"/>
      <sheetName val="16010"/>
      <sheetName val="sxcomm"/>
      <sheetName val="sx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9329-59F4-4A94-AFB0-62942EAFDF61}">
  <sheetPr codeName="Sheet1"/>
  <dimension ref="A1:F17"/>
  <sheetViews>
    <sheetView workbookViewId="0">
      <selection activeCell="A2" sqref="A2:A13"/>
    </sheetView>
  </sheetViews>
  <sheetFormatPr defaultRowHeight="15" x14ac:dyDescent="0.25"/>
  <cols>
    <col min="1" max="1" width="10.28515625" customWidth="1"/>
  </cols>
  <sheetData>
    <row r="1" spans="1:6" ht="30" x14ac:dyDescent="0.25">
      <c r="A1" s="30" t="s">
        <v>25</v>
      </c>
      <c r="B1" s="31" t="s">
        <v>26</v>
      </c>
      <c r="C1" s="31" t="s">
        <v>27</v>
      </c>
    </row>
    <row r="2" spans="1:6" x14ac:dyDescent="0.25">
      <c r="A2" s="32">
        <v>44197</v>
      </c>
      <c r="B2" s="33">
        <v>650</v>
      </c>
      <c r="F2" s="29" t="s">
        <v>28</v>
      </c>
    </row>
    <row r="3" spans="1:6" x14ac:dyDescent="0.25">
      <c r="A3" s="32">
        <v>44228</v>
      </c>
      <c r="B3" s="33">
        <v>660</v>
      </c>
      <c r="F3" s="24" t="s">
        <v>29</v>
      </c>
    </row>
    <row r="4" spans="1:6" x14ac:dyDescent="0.25">
      <c r="A4" s="32">
        <v>44256</v>
      </c>
      <c r="B4" s="33">
        <v>680</v>
      </c>
      <c r="F4" s="24" t="s">
        <v>30</v>
      </c>
    </row>
    <row r="5" spans="1:6" x14ac:dyDescent="0.25">
      <c r="A5" s="32">
        <v>44287</v>
      </c>
      <c r="B5" s="33">
        <v>670</v>
      </c>
      <c r="F5" s="24" t="s">
        <v>31</v>
      </c>
    </row>
    <row r="6" spans="1:6" x14ac:dyDescent="0.25">
      <c r="A6" s="32">
        <v>44317</v>
      </c>
      <c r="B6" s="33">
        <v>700</v>
      </c>
    </row>
    <row r="7" spans="1:6" x14ac:dyDescent="0.25">
      <c r="A7" s="32">
        <v>44348</v>
      </c>
      <c r="B7" s="33">
        <v>690</v>
      </c>
      <c r="C7" s="34"/>
    </row>
    <row r="8" spans="1:6" x14ac:dyDescent="0.25">
      <c r="A8" s="32">
        <v>44378</v>
      </c>
      <c r="C8" s="35"/>
    </row>
    <row r="9" spans="1:6" x14ac:dyDescent="0.25">
      <c r="A9" s="32">
        <v>44409</v>
      </c>
      <c r="C9" s="35"/>
    </row>
    <row r="10" spans="1:6" x14ac:dyDescent="0.25">
      <c r="A10" s="32">
        <v>44440</v>
      </c>
      <c r="C10" s="35"/>
    </row>
    <row r="11" spans="1:6" x14ac:dyDescent="0.25">
      <c r="A11" s="32">
        <v>44470</v>
      </c>
      <c r="C11" s="35"/>
      <c r="E11" s="24"/>
    </row>
    <row r="12" spans="1:6" x14ac:dyDescent="0.25">
      <c r="A12" s="32">
        <v>44501</v>
      </c>
      <c r="C12" s="35"/>
      <c r="E12" s="24"/>
    </row>
    <row r="13" spans="1:6" x14ac:dyDescent="0.25">
      <c r="A13" s="32">
        <v>44531</v>
      </c>
      <c r="C13" s="35"/>
    </row>
    <row r="14" spans="1:6" x14ac:dyDescent="0.25">
      <c r="B14" s="33"/>
    </row>
    <row r="15" spans="1:6" x14ac:dyDescent="0.25">
      <c r="B15" s="33"/>
    </row>
    <row r="16" spans="1:6" x14ac:dyDescent="0.25">
      <c r="B16" s="33"/>
    </row>
    <row r="17" spans="2:2" x14ac:dyDescent="0.25">
      <c r="B17" s="3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828C-3271-4BC0-AA3A-AB52C9AA4FB8}">
  <sheetPr codeName="Sheet2"/>
  <dimension ref="A1:F17"/>
  <sheetViews>
    <sheetView workbookViewId="0">
      <selection activeCell="K22" sqref="K22"/>
    </sheetView>
  </sheetViews>
  <sheetFormatPr defaultRowHeight="15" x14ac:dyDescent="0.25"/>
  <cols>
    <col min="1" max="1" width="10.28515625" customWidth="1"/>
  </cols>
  <sheetData>
    <row r="1" spans="1:6" ht="30" x14ac:dyDescent="0.25">
      <c r="A1" s="30" t="s">
        <v>25</v>
      </c>
      <c r="B1" s="31" t="s">
        <v>26</v>
      </c>
      <c r="C1" s="31" t="s">
        <v>27</v>
      </c>
    </row>
    <row r="2" spans="1:6" x14ac:dyDescent="0.25">
      <c r="A2" s="32">
        <v>44562</v>
      </c>
      <c r="B2" s="33">
        <v>145</v>
      </c>
      <c r="F2" s="29" t="s">
        <v>28</v>
      </c>
    </row>
    <row r="3" spans="1:6" x14ac:dyDescent="0.25">
      <c r="A3" s="32">
        <v>44593</v>
      </c>
      <c r="B3" s="33">
        <v>103</v>
      </c>
      <c r="F3" s="24" t="s">
        <v>29</v>
      </c>
    </row>
    <row r="4" spans="1:6" x14ac:dyDescent="0.25">
      <c r="A4" s="32">
        <v>44621</v>
      </c>
      <c r="B4" s="33">
        <v>115</v>
      </c>
      <c r="F4" s="24" t="s">
        <v>30</v>
      </c>
    </row>
    <row r="5" spans="1:6" x14ac:dyDescent="0.25">
      <c r="A5" s="32">
        <v>44652</v>
      </c>
      <c r="B5" s="33">
        <v>89</v>
      </c>
      <c r="F5" s="24" t="s">
        <v>31</v>
      </c>
    </row>
    <row r="6" spans="1:6" x14ac:dyDescent="0.25">
      <c r="A6" s="32">
        <v>44682</v>
      </c>
      <c r="B6" s="33">
        <v>52</v>
      </c>
      <c r="F6" s="24" t="s">
        <v>32</v>
      </c>
    </row>
    <row r="7" spans="1:6" x14ac:dyDescent="0.25">
      <c r="A7" s="32">
        <v>44713</v>
      </c>
      <c r="B7" s="33">
        <v>74</v>
      </c>
      <c r="C7" s="34"/>
    </row>
    <row r="8" spans="1:6" x14ac:dyDescent="0.25">
      <c r="A8" s="32">
        <v>44743</v>
      </c>
      <c r="B8" s="35"/>
      <c r="C8" s="33"/>
    </row>
    <row r="9" spans="1:6" x14ac:dyDescent="0.25">
      <c r="A9" s="32">
        <v>44774</v>
      </c>
      <c r="B9" s="35"/>
      <c r="C9" s="33"/>
    </row>
    <row r="10" spans="1:6" x14ac:dyDescent="0.25">
      <c r="A10" s="32">
        <v>44805</v>
      </c>
      <c r="B10" s="35"/>
      <c r="C10" s="33"/>
    </row>
    <row r="11" spans="1:6" x14ac:dyDescent="0.25">
      <c r="A11" s="32">
        <v>44835</v>
      </c>
      <c r="B11" s="35"/>
      <c r="C11" s="33"/>
    </row>
    <row r="12" spans="1:6" x14ac:dyDescent="0.25">
      <c r="A12" s="32">
        <v>44866</v>
      </c>
      <c r="B12" s="35"/>
      <c r="C12" s="33"/>
    </row>
    <row r="13" spans="1:6" x14ac:dyDescent="0.25">
      <c r="A13" s="32">
        <v>44896</v>
      </c>
      <c r="B13" s="35"/>
      <c r="C13" s="33"/>
    </row>
    <row r="14" spans="1:6" x14ac:dyDescent="0.25">
      <c r="B14" s="33"/>
    </row>
    <row r="15" spans="1:6" x14ac:dyDescent="0.25">
      <c r="B15" s="33"/>
    </row>
    <row r="16" spans="1:6" x14ac:dyDescent="0.25">
      <c r="B16" s="33"/>
    </row>
    <row r="17" spans="2:2" x14ac:dyDescent="0.25">
      <c r="B17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373F-8173-4E6F-99BE-7C1E1D718398}">
  <sheetPr codeName="Sheet7"/>
  <dimension ref="A1:AN60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J32" sqref="J32"/>
    </sheetView>
  </sheetViews>
  <sheetFormatPr defaultRowHeight="15" x14ac:dyDescent="0.25"/>
  <cols>
    <col min="1" max="1" width="18.5703125" customWidth="1"/>
    <col min="2" max="2" width="24.140625" bestFit="1" customWidth="1"/>
    <col min="3" max="3" width="11.140625" bestFit="1" customWidth="1"/>
    <col min="4" max="4" width="11.140625" customWidth="1"/>
    <col min="5" max="16" width="11" customWidth="1"/>
    <col min="17" max="40" width="11.140625" customWidth="1"/>
  </cols>
  <sheetData>
    <row r="1" spans="1:40" ht="18.75" x14ac:dyDescent="0.3">
      <c r="A1" s="1" t="s">
        <v>18</v>
      </c>
    </row>
    <row r="2" spans="1:40" s="2" customFormat="1" ht="15" customHeight="1" x14ac:dyDescent="0.2">
      <c r="A2" s="11"/>
      <c r="B2" s="13"/>
      <c r="C2" s="12"/>
      <c r="D2" s="12"/>
      <c r="E2" s="11">
        <f>start</f>
        <v>44378</v>
      </c>
      <c r="F2" s="11">
        <f>EDATE(E2,1)</f>
        <v>44409</v>
      </c>
      <c r="G2" s="11">
        <f t="shared" ref="G2:AN2" si="0">EDATE(F2,1)</f>
        <v>44440</v>
      </c>
      <c r="H2" s="11">
        <f t="shared" si="0"/>
        <v>44470</v>
      </c>
      <c r="I2" s="11">
        <f t="shared" si="0"/>
        <v>44501</v>
      </c>
      <c r="J2" s="11">
        <f t="shared" si="0"/>
        <v>44531</v>
      </c>
      <c r="K2" s="11">
        <f t="shared" si="0"/>
        <v>44562</v>
      </c>
      <c r="L2" s="11">
        <f t="shared" si="0"/>
        <v>44593</v>
      </c>
      <c r="M2" s="11">
        <f t="shared" si="0"/>
        <v>44621</v>
      </c>
      <c r="N2" s="11">
        <f t="shared" si="0"/>
        <v>44652</v>
      </c>
      <c r="O2" s="11">
        <f t="shared" si="0"/>
        <v>44682</v>
      </c>
      <c r="P2" s="11">
        <f t="shared" si="0"/>
        <v>44713</v>
      </c>
      <c r="Q2" s="11">
        <f t="shared" si="0"/>
        <v>44743</v>
      </c>
      <c r="R2" s="11">
        <f t="shared" si="0"/>
        <v>44774</v>
      </c>
      <c r="S2" s="11">
        <f t="shared" si="0"/>
        <v>44805</v>
      </c>
      <c r="T2" s="11">
        <f t="shared" si="0"/>
        <v>44835</v>
      </c>
      <c r="U2" s="11">
        <f t="shared" si="0"/>
        <v>44866</v>
      </c>
      <c r="V2" s="11">
        <f t="shared" si="0"/>
        <v>44896</v>
      </c>
      <c r="W2" s="11">
        <f t="shared" si="0"/>
        <v>44927</v>
      </c>
      <c r="X2" s="11">
        <f t="shared" si="0"/>
        <v>44958</v>
      </c>
      <c r="Y2" s="11">
        <f t="shared" si="0"/>
        <v>44986</v>
      </c>
      <c r="Z2" s="11">
        <f t="shared" si="0"/>
        <v>45017</v>
      </c>
      <c r="AA2" s="11">
        <f t="shared" si="0"/>
        <v>45047</v>
      </c>
      <c r="AB2" s="11">
        <f t="shared" si="0"/>
        <v>45078</v>
      </c>
      <c r="AC2" s="11">
        <f t="shared" si="0"/>
        <v>45108</v>
      </c>
      <c r="AD2" s="11">
        <f t="shared" si="0"/>
        <v>45139</v>
      </c>
      <c r="AE2" s="11">
        <f t="shared" si="0"/>
        <v>45170</v>
      </c>
      <c r="AF2" s="11">
        <f t="shared" si="0"/>
        <v>45200</v>
      </c>
      <c r="AG2" s="11">
        <f t="shared" si="0"/>
        <v>45231</v>
      </c>
      <c r="AH2" s="11">
        <f t="shared" si="0"/>
        <v>45261</v>
      </c>
      <c r="AI2" s="11">
        <f t="shared" si="0"/>
        <v>45292</v>
      </c>
      <c r="AJ2" s="11">
        <f t="shared" si="0"/>
        <v>45323</v>
      </c>
      <c r="AK2" s="11">
        <f t="shared" si="0"/>
        <v>45352</v>
      </c>
      <c r="AL2" s="11">
        <f t="shared" si="0"/>
        <v>45383</v>
      </c>
      <c r="AM2" s="11">
        <f t="shared" si="0"/>
        <v>45413</v>
      </c>
      <c r="AN2" s="11">
        <f t="shared" si="0"/>
        <v>45444</v>
      </c>
    </row>
    <row r="3" spans="1:40" s="2" customFormat="1" ht="15" customHeight="1" x14ac:dyDescent="0.2">
      <c r="A3" s="11"/>
      <c r="B3" s="13"/>
      <c r="C3" s="12"/>
      <c r="D3" s="12"/>
      <c r="E3" s="14" t="str">
        <f t="shared" ref="E3:AN3" si="1">IF(E2&lt;=curr_month,"actual","budget")</f>
        <v>actual</v>
      </c>
      <c r="F3" s="14" t="str">
        <f t="shared" si="1"/>
        <v>actual</v>
      </c>
      <c r="G3" s="14" t="str">
        <f t="shared" si="1"/>
        <v>actual</v>
      </c>
      <c r="H3" s="14" t="str">
        <f t="shared" si="1"/>
        <v>actual</v>
      </c>
      <c r="I3" s="14" t="str">
        <f t="shared" si="1"/>
        <v>actual</v>
      </c>
      <c r="J3" s="14" t="str">
        <f t="shared" si="1"/>
        <v>actual</v>
      </c>
      <c r="K3" s="14" t="str">
        <f t="shared" si="1"/>
        <v>actual</v>
      </c>
      <c r="L3" s="14" t="str">
        <f t="shared" si="1"/>
        <v>actual</v>
      </c>
      <c r="M3" s="14" t="str">
        <f t="shared" si="1"/>
        <v>budget</v>
      </c>
      <c r="N3" s="14" t="str">
        <f t="shared" si="1"/>
        <v>budget</v>
      </c>
      <c r="O3" s="14" t="str">
        <f t="shared" si="1"/>
        <v>budget</v>
      </c>
      <c r="P3" s="14" t="str">
        <f t="shared" si="1"/>
        <v>budget</v>
      </c>
      <c r="Q3" s="14" t="str">
        <f t="shared" si="1"/>
        <v>budget</v>
      </c>
      <c r="R3" s="14" t="str">
        <f t="shared" si="1"/>
        <v>budget</v>
      </c>
      <c r="S3" s="14" t="str">
        <f t="shared" si="1"/>
        <v>budget</v>
      </c>
      <c r="T3" s="14" t="str">
        <f t="shared" si="1"/>
        <v>budget</v>
      </c>
      <c r="U3" s="14" t="str">
        <f t="shared" si="1"/>
        <v>budget</v>
      </c>
      <c r="V3" s="14" t="str">
        <f t="shared" si="1"/>
        <v>budget</v>
      </c>
      <c r="W3" s="14" t="str">
        <f t="shared" si="1"/>
        <v>budget</v>
      </c>
      <c r="X3" s="14" t="str">
        <f t="shared" si="1"/>
        <v>budget</v>
      </c>
      <c r="Y3" s="14" t="str">
        <f t="shared" si="1"/>
        <v>budget</v>
      </c>
      <c r="Z3" s="14" t="str">
        <f t="shared" si="1"/>
        <v>budget</v>
      </c>
      <c r="AA3" s="14" t="str">
        <f t="shared" si="1"/>
        <v>budget</v>
      </c>
      <c r="AB3" s="14" t="str">
        <f t="shared" si="1"/>
        <v>budget</v>
      </c>
      <c r="AC3" s="14" t="str">
        <f t="shared" si="1"/>
        <v>budget</v>
      </c>
      <c r="AD3" s="14" t="str">
        <f t="shared" si="1"/>
        <v>budget</v>
      </c>
      <c r="AE3" s="14" t="str">
        <f t="shared" si="1"/>
        <v>budget</v>
      </c>
      <c r="AF3" s="14" t="str">
        <f t="shared" si="1"/>
        <v>budget</v>
      </c>
      <c r="AG3" s="14" t="str">
        <f t="shared" si="1"/>
        <v>budget</v>
      </c>
      <c r="AH3" s="14" t="str">
        <f t="shared" si="1"/>
        <v>budget</v>
      </c>
      <c r="AI3" s="14" t="str">
        <f t="shared" si="1"/>
        <v>budget</v>
      </c>
      <c r="AJ3" s="14" t="str">
        <f t="shared" si="1"/>
        <v>budget</v>
      </c>
      <c r="AK3" s="14" t="str">
        <f t="shared" si="1"/>
        <v>budget</v>
      </c>
      <c r="AL3" s="14" t="str">
        <f t="shared" si="1"/>
        <v>budget</v>
      </c>
      <c r="AM3" s="14" t="str">
        <f t="shared" si="1"/>
        <v>budget</v>
      </c>
      <c r="AN3" s="14" t="str">
        <f t="shared" si="1"/>
        <v>budget</v>
      </c>
    </row>
    <row r="4" spans="1:40" s="2" customFormat="1" ht="15" customHeight="1" x14ac:dyDescent="0.2">
      <c r="A4" s="11"/>
      <c r="B4" s="13"/>
      <c r="C4" s="12"/>
      <c r="D4" s="12"/>
      <c r="E4" s="17">
        <f t="shared" ref="E4:AN4" si="2">IF(AND(E2&gt;=curr_month,E2&lt;=fcst),1,0)</f>
        <v>0</v>
      </c>
      <c r="F4" s="17">
        <f t="shared" si="2"/>
        <v>0</v>
      </c>
      <c r="G4" s="17">
        <f t="shared" si="2"/>
        <v>0</v>
      </c>
      <c r="H4" s="17">
        <f t="shared" si="2"/>
        <v>0</v>
      </c>
      <c r="I4" s="17">
        <f t="shared" si="2"/>
        <v>0</v>
      </c>
      <c r="J4" s="17">
        <f t="shared" si="2"/>
        <v>0</v>
      </c>
      <c r="K4" s="17">
        <f t="shared" si="2"/>
        <v>0</v>
      </c>
      <c r="L4" s="17">
        <f t="shared" si="2"/>
        <v>1</v>
      </c>
      <c r="M4" s="17">
        <f t="shared" si="2"/>
        <v>1</v>
      </c>
      <c r="N4" s="17">
        <f t="shared" si="2"/>
        <v>1</v>
      </c>
      <c r="O4" s="17">
        <f t="shared" si="2"/>
        <v>1</v>
      </c>
      <c r="P4" s="17">
        <f t="shared" si="2"/>
        <v>1</v>
      </c>
      <c r="Q4" s="17">
        <f t="shared" si="2"/>
        <v>1</v>
      </c>
      <c r="R4" s="17">
        <f t="shared" si="2"/>
        <v>1</v>
      </c>
      <c r="S4" s="17">
        <f t="shared" si="2"/>
        <v>1</v>
      </c>
      <c r="T4" s="17">
        <f t="shared" si="2"/>
        <v>1</v>
      </c>
      <c r="U4" s="17">
        <f t="shared" si="2"/>
        <v>1</v>
      </c>
      <c r="V4" s="17">
        <f t="shared" si="2"/>
        <v>1</v>
      </c>
      <c r="W4" s="17">
        <f t="shared" si="2"/>
        <v>1</v>
      </c>
      <c r="X4" s="17">
        <f t="shared" si="2"/>
        <v>1</v>
      </c>
      <c r="Y4" s="17">
        <f t="shared" si="2"/>
        <v>0</v>
      </c>
      <c r="Z4" s="17">
        <f t="shared" si="2"/>
        <v>0</v>
      </c>
      <c r="AA4" s="17">
        <f t="shared" si="2"/>
        <v>0</v>
      </c>
      <c r="AB4" s="17">
        <f t="shared" si="2"/>
        <v>0</v>
      </c>
      <c r="AC4" s="17">
        <f t="shared" si="2"/>
        <v>0</v>
      </c>
      <c r="AD4" s="17">
        <f t="shared" si="2"/>
        <v>0</v>
      </c>
      <c r="AE4" s="17">
        <f t="shared" si="2"/>
        <v>0</v>
      </c>
      <c r="AF4" s="17">
        <f t="shared" si="2"/>
        <v>0</v>
      </c>
      <c r="AG4" s="17">
        <f t="shared" si="2"/>
        <v>0</v>
      </c>
      <c r="AH4" s="17">
        <f t="shared" si="2"/>
        <v>0</v>
      </c>
      <c r="AI4" s="17">
        <f t="shared" si="2"/>
        <v>0</v>
      </c>
      <c r="AJ4" s="17">
        <f t="shared" si="2"/>
        <v>0</v>
      </c>
      <c r="AK4" s="17">
        <f t="shared" si="2"/>
        <v>0</v>
      </c>
      <c r="AL4" s="17">
        <f t="shared" si="2"/>
        <v>0</v>
      </c>
      <c r="AM4" s="17">
        <f t="shared" si="2"/>
        <v>0</v>
      </c>
      <c r="AN4" s="17">
        <f t="shared" si="2"/>
        <v>0</v>
      </c>
    </row>
    <row r="5" spans="1:40" x14ac:dyDescent="0.25">
      <c r="A5" s="3" t="s">
        <v>10</v>
      </c>
      <c r="C5" s="18" t="s">
        <v>11</v>
      </c>
      <c r="D5" s="18"/>
    </row>
    <row r="6" spans="1:40" x14ac:dyDescent="0.25">
      <c r="A6">
        <v>62240</v>
      </c>
      <c r="B6" t="s">
        <v>0</v>
      </c>
      <c r="C6" s="8">
        <f t="shared" ref="C6:C15" si="3">SUM(E6:P6)</f>
        <v>1981804.8511123294</v>
      </c>
      <c r="D6" s="18"/>
      <c r="E6" s="4">
        <v>189420.91383804765</v>
      </c>
      <c r="F6" s="4">
        <v>117100.02927818632</v>
      </c>
      <c r="G6" s="4">
        <v>125875.17147330793</v>
      </c>
      <c r="H6" s="4">
        <v>162145.48360064553</v>
      </c>
      <c r="I6" s="4">
        <v>141823.89081571624</v>
      </c>
      <c r="J6" s="4">
        <v>168175.34503564922</v>
      </c>
      <c r="K6" s="4">
        <v>164276.73897544286</v>
      </c>
      <c r="L6" s="4">
        <v>194288.80486847978</v>
      </c>
      <c r="M6" s="4">
        <v>182675.79885061437</v>
      </c>
      <c r="N6" s="4">
        <v>222839.68295750458</v>
      </c>
      <c r="O6" s="4">
        <v>156089.81243775814</v>
      </c>
      <c r="P6" s="4">
        <v>157093.17898097687</v>
      </c>
      <c r="R6" s="7"/>
    </row>
    <row r="7" spans="1:40" x14ac:dyDescent="0.25">
      <c r="A7">
        <v>61081</v>
      </c>
      <c r="B7" t="s">
        <v>1</v>
      </c>
      <c r="C7" s="8">
        <f t="shared" si="3"/>
        <v>1342550.2148672063</v>
      </c>
      <c r="D7" s="18"/>
      <c r="E7" s="4">
        <v>89463.95448921356</v>
      </c>
      <c r="F7" s="4">
        <v>134356.7173826902</v>
      </c>
      <c r="G7" s="4">
        <v>133656.51493162263</v>
      </c>
      <c r="H7" s="4">
        <v>118993.08514254626</v>
      </c>
      <c r="I7" s="4">
        <v>97505.951079476436</v>
      </c>
      <c r="J7" s="4">
        <v>135873.68446930795</v>
      </c>
      <c r="K7" s="4">
        <v>83460.071600814903</v>
      </c>
      <c r="L7" s="4">
        <v>129133.82826684024</v>
      </c>
      <c r="M7" s="4">
        <v>121745.61818508324</v>
      </c>
      <c r="N7" s="4">
        <v>88625.641319616087</v>
      </c>
      <c r="O7" s="4">
        <v>107218.48193253214</v>
      </c>
      <c r="P7" s="4">
        <v>102516.66606746295</v>
      </c>
      <c r="R7" s="7"/>
    </row>
    <row r="8" spans="1:40" x14ac:dyDescent="0.25">
      <c r="A8">
        <v>61085</v>
      </c>
      <c r="B8" t="s">
        <v>2</v>
      </c>
      <c r="C8" s="8">
        <f t="shared" si="3"/>
        <v>763771.00444551988</v>
      </c>
      <c r="D8" s="18"/>
      <c r="E8" s="4">
        <v>69824.597849826445</v>
      </c>
      <c r="F8" s="4">
        <v>69316.074944029227</v>
      </c>
      <c r="G8" s="4">
        <v>62065.827278161873</v>
      </c>
      <c r="H8" s="4">
        <v>66729.474516959905</v>
      </c>
      <c r="I8" s="4">
        <v>45461.178052070689</v>
      </c>
      <c r="J8" s="4">
        <v>67954.31228819472</v>
      </c>
      <c r="K8" s="4">
        <v>71317.806583130019</v>
      </c>
      <c r="L8" s="4">
        <v>81694.970892217199</v>
      </c>
      <c r="M8" s="4">
        <v>75794.926911108763</v>
      </c>
      <c r="N8" s="4">
        <v>45987.083120924108</v>
      </c>
      <c r="O8" s="4">
        <v>52869.886950333588</v>
      </c>
      <c r="P8" s="4">
        <v>54754.8650585633</v>
      </c>
      <c r="R8" s="7"/>
    </row>
    <row r="9" spans="1:40" x14ac:dyDescent="0.25">
      <c r="A9">
        <v>61082</v>
      </c>
      <c r="B9" t="s">
        <v>3</v>
      </c>
      <c r="C9" s="8">
        <f t="shared" si="3"/>
        <v>1110422.4155208634</v>
      </c>
      <c r="D9" s="18"/>
      <c r="E9" s="4">
        <v>67185.01122805824</v>
      </c>
      <c r="F9" s="4">
        <v>86026.278919527394</v>
      </c>
      <c r="G9" s="4">
        <v>91118.252691454705</v>
      </c>
      <c r="H9" s="4">
        <v>108983.29847378486</v>
      </c>
      <c r="I9" s="4">
        <v>83424.356163519726</v>
      </c>
      <c r="J9" s="4">
        <v>68916.336503869999</v>
      </c>
      <c r="K9" s="4">
        <v>123471.15889946352</v>
      </c>
      <c r="L9" s="4">
        <v>65041.341838764965</v>
      </c>
      <c r="M9" s="4">
        <v>122991.74871729927</v>
      </c>
      <c r="N9" s="4">
        <v>70738.171426520756</v>
      </c>
      <c r="O9" s="4">
        <v>119057.588671313</v>
      </c>
      <c r="P9" s="4">
        <v>103468.87198728684</v>
      </c>
      <c r="R9" s="7"/>
    </row>
    <row r="10" spans="1:40" x14ac:dyDescent="0.25">
      <c r="A10">
        <v>61165</v>
      </c>
      <c r="B10" t="s">
        <v>4</v>
      </c>
      <c r="C10" s="8">
        <f t="shared" si="3"/>
        <v>1305139.793825031</v>
      </c>
      <c r="D10" s="18"/>
      <c r="E10" s="4">
        <v>124890.04919309104</v>
      </c>
      <c r="F10" s="4">
        <v>128310.30188077952</v>
      </c>
      <c r="G10" s="4">
        <v>107951.84456342367</v>
      </c>
      <c r="H10" s="4">
        <v>93827.056872027562</v>
      </c>
      <c r="I10" s="4">
        <v>119752.78122241789</v>
      </c>
      <c r="J10" s="4">
        <v>118067.80727957393</v>
      </c>
      <c r="K10" s="4">
        <v>101291.81619345056</v>
      </c>
      <c r="L10" s="4">
        <v>85323.290090763709</v>
      </c>
      <c r="M10" s="4">
        <v>119992.89955076535</v>
      </c>
      <c r="N10" s="4">
        <v>122687.17584257583</v>
      </c>
      <c r="O10" s="4">
        <v>78598.361943099633</v>
      </c>
      <c r="P10" s="4">
        <v>104446.40919306217</v>
      </c>
      <c r="R10" s="7"/>
    </row>
    <row r="11" spans="1:40" x14ac:dyDescent="0.25">
      <c r="A11">
        <v>61083</v>
      </c>
      <c r="B11" t="s">
        <v>5</v>
      </c>
      <c r="C11" s="8">
        <f t="shared" si="3"/>
        <v>300055.67894246423</v>
      </c>
      <c r="D11" s="18"/>
      <c r="E11" s="4">
        <v>3544</v>
      </c>
      <c r="F11" s="4">
        <v>3544</v>
      </c>
      <c r="G11" s="4">
        <v>3544</v>
      </c>
      <c r="H11" s="4">
        <v>39948.626760149411</v>
      </c>
      <c r="I11" s="4">
        <v>29115.29255244655</v>
      </c>
      <c r="J11" s="4">
        <v>23721.045750560894</v>
      </c>
      <c r="K11" s="4">
        <v>36860.935023203034</v>
      </c>
      <c r="L11" s="4">
        <v>39429.420517112521</v>
      </c>
      <c r="M11" s="4">
        <v>23030.268114091745</v>
      </c>
      <c r="N11" s="4">
        <v>39953.824681244951</v>
      </c>
      <c r="O11" s="4">
        <v>30932.750347114714</v>
      </c>
      <c r="P11" s="4">
        <v>26431.515196540477</v>
      </c>
      <c r="R11" s="7"/>
    </row>
    <row r="12" spans="1:40" x14ac:dyDescent="0.25">
      <c r="A12">
        <v>61084</v>
      </c>
      <c r="B12" t="s">
        <v>6</v>
      </c>
      <c r="C12" s="8">
        <f t="shared" si="3"/>
        <v>2943238.7523878468</v>
      </c>
      <c r="D12" s="18"/>
      <c r="E12" s="4">
        <v>387752.51783296798</v>
      </c>
      <c r="F12" s="4">
        <v>255902.49955998501</v>
      </c>
      <c r="G12" s="4">
        <v>227185.27069640532</v>
      </c>
      <c r="H12" s="4">
        <v>178525.14395615648</v>
      </c>
      <c r="I12" s="4">
        <v>278626.91721138149</v>
      </c>
      <c r="J12" s="4">
        <v>272658.8084277279</v>
      </c>
      <c r="K12" s="4">
        <v>169036.57310314913</v>
      </c>
      <c r="L12" s="4">
        <v>275272.65433076536</v>
      </c>
      <c r="M12" s="4">
        <v>279609.29253798624</v>
      </c>
      <c r="N12" s="4">
        <v>179881.65663460875</v>
      </c>
      <c r="O12" s="4">
        <v>194741.33973875263</v>
      </c>
      <c r="P12" s="4">
        <v>244046.07835796068</v>
      </c>
      <c r="R12" s="7"/>
    </row>
    <row r="13" spans="1:40" x14ac:dyDescent="0.25">
      <c r="A13">
        <v>61087</v>
      </c>
      <c r="B13" t="s">
        <v>7</v>
      </c>
      <c r="C13" s="8">
        <f t="shared" si="3"/>
        <v>3903317.0418791762</v>
      </c>
      <c r="D13" s="18"/>
      <c r="E13" s="4">
        <v>335830.63198548893</v>
      </c>
      <c r="F13" s="4">
        <v>316876.65502211382</v>
      </c>
      <c r="G13" s="4">
        <v>427335.47475707537</v>
      </c>
      <c r="H13" s="4">
        <v>229780.24179601803</v>
      </c>
      <c r="I13" s="4">
        <v>323009.28709728376</v>
      </c>
      <c r="J13" s="4">
        <v>432872.84577743791</v>
      </c>
      <c r="K13" s="4">
        <v>241791.00660314935</v>
      </c>
      <c r="L13" s="4">
        <v>294410.92854412831</v>
      </c>
      <c r="M13" s="4">
        <v>305230.75433022942</v>
      </c>
      <c r="N13" s="4">
        <v>369013.99797336204</v>
      </c>
      <c r="O13" s="4">
        <v>224414.68951688358</v>
      </c>
      <c r="P13" s="4">
        <v>402750.52847600536</v>
      </c>
      <c r="R13" s="7"/>
    </row>
    <row r="14" spans="1:40" x14ac:dyDescent="0.25">
      <c r="A14">
        <v>61088</v>
      </c>
      <c r="B14" t="s">
        <v>8</v>
      </c>
      <c r="C14" s="8">
        <f t="shared" si="3"/>
        <v>1206191.3284345353</v>
      </c>
      <c r="D14" s="18"/>
      <c r="E14" s="4">
        <v>92834.002140566023</v>
      </c>
      <c r="F14" s="4">
        <v>131137.40451937553</v>
      </c>
      <c r="G14" s="4">
        <v>112211.62150484436</v>
      </c>
      <c r="H14" s="4">
        <v>121525.00383333759</v>
      </c>
      <c r="I14" s="4">
        <v>81854.62170690835</v>
      </c>
      <c r="J14" s="4">
        <v>95721.474121445863</v>
      </c>
      <c r="K14" s="4">
        <v>99522.464876566941</v>
      </c>
      <c r="L14" s="4">
        <v>73678.387836376176</v>
      </c>
      <c r="M14" s="4">
        <v>90423.322225676835</v>
      </c>
      <c r="N14" s="4">
        <v>99977.471724321658</v>
      </c>
      <c r="O14" s="4">
        <v>86490.419960878498</v>
      </c>
      <c r="P14" s="4">
        <v>120815.13398423753</v>
      </c>
      <c r="R14" s="7"/>
    </row>
    <row r="15" spans="1:40" ht="15.75" thickBot="1" x14ac:dyDescent="0.3">
      <c r="A15">
        <v>61089</v>
      </c>
      <c r="B15" t="s">
        <v>9</v>
      </c>
      <c r="C15" s="8">
        <f t="shared" si="3"/>
        <v>4656327.2303244527</v>
      </c>
      <c r="D15" s="18"/>
      <c r="E15" s="4">
        <v>327866.39006667718</v>
      </c>
      <c r="F15" s="4">
        <v>474684.55808638595</v>
      </c>
      <c r="G15" s="4">
        <v>457307.80521622574</v>
      </c>
      <c r="H15" s="4">
        <v>295417.00844249985</v>
      </c>
      <c r="I15" s="4">
        <v>278984.3715733228</v>
      </c>
      <c r="J15" s="4">
        <v>428389.28348784032</v>
      </c>
      <c r="K15" s="4">
        <v>379698.66201574804</v>
      </c>
      <c r="L15" s="4">
        <v>448229.82066022564</v>
      </c>
      <c r="M15" s="4">
        <v>455812.88547423406</v>
      </c>
      <c r="N15" s="4">
        <v>341530.99982358597</v>
      </c>
      <c r="O15" s="4">
        <v>398174.41341567296</v>
      </c>
      <c r="P15" s="4">
        <v>370231.03206203436</v>
      </c>
      <c r="R15" s="7"/>
    </row>
    <row r="16" spans="1:40" ht="15.75" thickBot="1" x14ac:dyDescent="0.3">
      <c r="A16" s="9" t="str">
        <f>"Total "&amp;A5</f>
        <v>Total IT Services</v>
      </c>
      <c r="B16" s="9"/>
      <c r="C16" s="16">
        <f t="shared" ref="C16:P16" si="4">SUM(C6:C15)</f>
        <v>19512818.311739422</v>
      </c>
      <c r="D16" s="19"/>
      <c r="E16" s="10">
        <f t="shared" si="4"/>
        <v>1688612.068623937</v>
      </c>
      <c r="F16" s="10">
        <f t="shared" si="4"/>
        <v>1717254.5195930731</v>
      </c>
      <c r="G16" s="10">
        <f t="shared" si="4"/>
        <v>1748251.7831125217</v>
      </c>
      <c r="H16" s="10">
        <f t="shared" si="4"/>
        <v>1415874.4233941257</v>
      </c>
      <c r="I16" s="10">
        <f t="shared" si="4"/>
        <v>1479558.6474745437</v>
      </c>
      <c r="J16" s="10">
        <f t="shared" si="4"/>
        <v>1812350.9431416087</v>
      </c>
      <c r="K16" s="10">
        <f t="shared" si="4"/>
        <v>1470727.2338741182</v>
      </c>
      <c r="L16" s="10">
        <f t="shared" si="4"/>
        <v>1686503.4478456737</v>
      </c>
      <c r="M16" s="10">
        <f t="shared" si="4"/>
        <v>1777307.5148970895</v>
      </c>
      <c r="N16" s="10">
        <f t="shared" si="4"/>
        <v>1581235.7055042647</v>
      </c>
      <c r="O16" s="10">
        <f t="shared" si="4"/>
        <v>1448587.7449143389</v>
      </c>
      <c r="P16" s="10">
        <f t="shared" si="4"/>
        <v>1686554.2793641305</v>
      </c>
    </row>
    <row r="17" spans="1:18" x14ac:dyDescent="0.25">
      <c r="A17" s="5"/>
      <c r="B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8" x14ac:dyDescent="0.25">
      <c r="A18" s="3" t="s">
        <v>10</v>
      </c>
      <c r="C18" s="18" t="s">
        <v>12</v>
      </c>
      <c r="D18" s="18"/>
    </row>
    <row r="19" spans="1:18" x14ac:dyDescent="0.25">
      <c r="A19">
        <v>62240</v>
      </c>
      <c r="B19" t="s">
        <v>0</v>
      </c>
      <c r="C19" s="8">
        <f>SUM(E19:P19)</f>
        <v>1275070</v>
      </c>
      <c r="D19" s="8"/>
      <c r="E19" s="20">
        <v>123159</v>
      </c>
      <c r="F19" s="20">
        <v>139322</v>
      </c>
      <c r="G19" s="20">
        <v>153204</v>
      </c>
      <c r="H19" s="20">
        <v>120430</v>
      </c>
      <c r="I19" s="20">
        <v>184324</v>
      </c>
      <c r="J19" s="20">
        <v>221970</v>
      </c>
      <c r="K19" s="20">
        <v>194207</v>
      </c>
      <c r="L19" s="20">
        <v>138454</v>
      </c>
      <c r="M19" s="21"/>
      <c r="N19" s="21"/>
      <c r="O19" s="21"/>
      <c r="P19" s="21"/>
    </row>
    <row r="20" spans="1:18" x14ac:dyDescent="0.25">
      <c r="A20">
        <v>61081</v>
      </c>
      <c r="B20" t="s">
        <v>1</v>
      </c>
      <c r="C20" s="8">
        <f t="shared" ref="C20:C28" si="5">SUM(E20:P20)</f>
        <v>831561</v>
      </c>
      <c r="D20" s="8"/>
      <c r="E20" s="20">
        <v>131934</v>
      </c>
      <c r="F20" s="20">
        <v>102063</v>
      </c>
      <c r="G20" s="20">
        <v>107782</v>
      </c>
      <c r="H20" s="20">
        <v>96699</v>
      </c>
      <c r="I20" s="20">
        <v>127148</v>
      </c>
      <c r="J20" s="20">
        <v>91846</v>
      </c>
      <c r="K20" s="20">
        <v>88561</v>
      </c>
      <c r="L20" s="20">
        <v>85528</v>
      </c>
      <c r="M20" s="21"/>
      <c r="N20" s="21"/>
      <c r="O20" s="21"/>
      <c r="P20" s="21"/>
    </row>
    <row r="21" spans="1:18" x14ac:dyDescent="0.25">
      <c r="A21">
        <v>61085</v>
      </c>
      <c r="B21" t="s">
        <v>2</v>
      </c>
      <c r="C21" s="8">
        <f t="shared" si="5"/>
        <v>481716</v>
      </c>
      <c r="D21" s="8"/>
      <c r="E21" s="20">
        <v>46361</v>
      </c>
      <c r="F21" s="20">
        <v>72218</v>
      </c>
      <c r="G21" s="20">
        <v>56160</v>
      </c>
      <c r="H21" s="20">
        <v>74752</v>
      </c>
      <c r="I21" s="20">
        <v>60301</v>
      </c>
      <c r="J21" s="20">
        <v>58601</v>
      </c>
      <c r="K21" s="20">
        <v>46710</v>
      </c>
      <c r="L21" s="20">
        <v>66613</v>
      </c>
      <c r="M21" s="21"/>
      <c r="N21" s="21"/>
      <c r="O21" s="21"/>
      <c r="P21" s="21"/>
    </row>
    <row r="22" spans="1:18" x14ac:dyDescent="0.25">
      <c r="A22">
        <v>61082</v>
      </c>
      <c r="B22" t="s">
        <v>3</v>
      </c>
      <c r="C22" s="8">
        <f t="shared" si="5"/>
        <v>812187</v>
      </c>
      <c r="D22" s="8"/>
      <c r="E22" s="20">
        <v>110362</v>
      </c>
      <c r="F22" s="20">
        <v>98774</v>
      </c>
      <c r="G22" s="20">
        <v>112421</v>
      </c>
      <c r="H22" s="20">
        <v>115882</v>
      </c>
      <c r="I22" s="20">
        <v>105442</v>
      </c>
      <c r="J22" s="20">
        <v>76418</v>
      </c>
      <c r="K22" s="20">
        <v>94848</v>
      </c>
      <c r="L22" s="20">
        <v>98040</v>
      </c>
      <c r="M22" s="21"/>
      <c r="N22" s="21"/>
      <c r="O22" s="21"/>
      <c r="P22" s="21"/>
    </row>
    <row r="23" spans="1:18" x14ac:dyDescent="0.25">
      <c r="A23">
        <v>61165</v>
      </c>
      <c r="B23" t="s">
        <v>4</v>
      </c>
      <c r="C23" s="8">
        <f t="shared" si="5"/>
        <v>808428</v>
      </c>
      <c r="D23" s="8"/>
      <c r="E23" s="20">
        <v>104255</v>
      </c>
      <c r="F23" s="20">
        <v>123179</v>
      </c>
      <c r="G23" s="20">
        <v>123490</v>
      </c>
      <c r="H23" s="20">
        <v>81110</v>
      </c>
      <c r="I23" s="20">
        <v>78656</v>
      </c>
      <c r="J23" s="20">
        <v>124768</v>
      </c>
      <c r="K23" s="20">
        <v>88390</v>
      </c>
      <c r="L23" s="20">
        <v>84580</v>
      </c>
      <c r="M23" s="21"/>
      <c r="N23" s="21"/>
      <c r="O23" s="21"/>
      <c r="P23" s="21"/>
    </row>
    <row r="24" spans="1:18" x14ac:dyDescent="0.25">
      <c r="A24">
        <v>61083</v>
      </c>
      <c r="B24" t="s">
        <v>5</v>
      </c>
      <c r="C24" s="8">
        <f t="shared" si="5"/>
        <v>125342</v>
      </c>
      <c r="D24" s="8"/>
      <c r="E24" s="20">
        <v>15151</v>
      </c>
      <c r="F24" s="20">
        <v>5089</v>
      </c>
      <c r="G24" s="20">
        <v>12018</v>
      </c>
      <c r="H24" s="20">
        <v>30585</v>
      </c>
      <c r="I24" s="20">
        <v>22695</v>
      </c>
      <c r="J24" s="20">
        <v>16854</v>
      </c>
      <c r="K24" s="20">
        <v>17466</v>
      </c>
      <c r="L24" s="20">
        <v>5484</v>
      </c>
      <c r="M24" s="21"/>
      <c r="N24" s="21"/>
      <c r="O24" s="21"/>
      <c r="P24" s="21"/>
      <c r="R24" s="29" t="s">
        <v>24</v>
      </c>
    </row>
    <row r="25" spans="1:18" x14ac:dyDescent="0.25">
      <c r="A25">
        <v>61084</v>
      </c>
      <c r="B25" t="s">
        <v>6</v>
      </c>
      <c r="C25" s="8">
        <f t="shared" si="5"/>
        <v>2143880</v>
      </c>
      <c r="D25" s="8"/>
      <c r="E25" s="20">
        <v>174909</v>
      </c>
      <c r="F25" s="20">
        <v>236167</v>
      </c>
      <c r="G25" s="20">
        <v>359992</v>
      </c>
      <c r="H25" s="20">
        <v>228511</v>
      </c>
      <c r="I25" s="20">
        <v>274821</v>
      </c>
      <c r="J25" s="20">
        <v>316830</v>
      </c>
      <c r="K25" s="20">
        <v>256885</v>
      </c>
      <c r="L25" s="20">
        <v>295765</v>
      </c>
      <c r="M25" s="21"/>
      <c r="N25" s="21"/>
      <c r="O25" s="21"/>
      <c r="P25" s="21"/>
      <c r="R25" s="24" t="s">
        <v>21</v>
      </c>
    </row>
    <row r="26" spans="1:18" x14ac:dyDescent="0.25">
      <c r="A26">
        <v>61087</v>
      </c>
      <c r="B26" t="s">
        <v>7</v>
      </c>
      <c r="C26" s="8">
        <f t="shared" si="5"/>
        <v>2640071</v>
      </c>
      <c r="D26" s="8"/>
      <c r="E26" s="20">
        <v>307069</v>
      </c>
      <c r="F26" s="20">
        <v>278903</v>
      </c>
      <c r="G26" s="20">
        <v>347926</v>
      </c>
      <c r="H26" s="20">
        <v>264306</v>
      </c>
      <c r="I26" s="20">
        <v>356412</v>
      </c>
      <c r="J26" s="20">
        <v>383153</v>
      </c>
      <c r="K26" s="20">
        <v>334379</v>
      </c>
      <c r="L26" s="20">
        <v>367923</v>
      </c>
      <c r="M26" s="21"/>
      <c r="N26" s="21"/>
      <c r="O26" s="21"/>
      <c r="P26" s="21"/>
      <c r="R26" s="24" t="s">
        <v>23</v>
      </c>
    </row>
    <row r="27" spans="1:18" x14ac:dyDescent="0.25">
      <c r="A27">
        <v>61088</v>
      </c>
      <c r="B27" t="s">
        <v>8</v>
      </c>
      <c r="C27" s="8">
        <f t="shared" si="5"/>
        <v>808409</v>
      </c>
      <c r="D27" s="8"/>
      <c r="E27" s="20">
        <v>128052</v>
      </c>
      <c r="F27" s="20">
        <v>73837</v>
      </c>
      <c r="G27" s="20">
        <v>96535</v>
      </c>
      <c r="H27" s="20">
        <v>127443</v>
      </c>
      <c r="I27" s="20">
        <v>91910</v>
      </c>
      <c r="J27" s="20">
        <v>93303</v>
      </c>
      <c r="K27" s="20">
        <v>91513</v>
      </c>
      <c r="L27" s="20">
        <v>105816</v>
      </c>
      <c r="M27" s="21"/>
      <c r="N27" s="21"/>
      <c r="O27" s="21"/>
      <c r="P27" s="21"/>
      <c r="R27" s="24" t="s">
        <v>22</v>
      </c>
    </row>
    <row r="28" spans="1:18" ht="15.75" thickBot="1" x14ac:dyDescent="0.3">
      <c r="A28">
        <v>61089</v>
      </c>
      <c r="B28" t="s">
        <v>9</v>
      </c>
      <c r="C28" s="8">
        <f t="shared" si="5"/>
        <v>3280928</v>
      </c>
      <c r="D28" s="8"/>
      <c r="E28" s="20">
        <v>445992</v>
      </c>
      <c r="F28" s="20">
        <v>448424</v>
      </c>
      <c r="G28" s="20">
        <v>422490</v>
      </c>
      <c r="H28" s="20">
        <v>316939</v>
      </c>
      <c r="I28" s="20">
        <v>311824</v>
      </c>
      <c r="J28" s="20">
        <v>460211</v>
      </c>
      <c r="K28" s="20">
        <v>439948</v>
      </c>
      <c r="L28" s="20">
        <v>435100</v>
      </c>
      <c r="M28" s="21"/>
      <c r="N28" s="21"/>
      <c r="O28" s="21"/>
      <c r="P28" s="21"/>
      <c r="R28" s="24" t="s">
        <v>20</v>
      </c>
    </row>
    <row r="29" spans="1:18" ht="15.75" thickBot="1" x14ac:dyDescent="0.3">
      <c r="A29" s="9" t="str">
        <f>"Total "&amp;A18</f>
        <v>Total IT Services</v>
      </c>
      <c r="B29" s="9"/>
      <c r="C29" s="16">
        <f t="shared" ref="C29:P29" si="6">SUM(C19:C28)</f>
        <v>13207592</v>
      </c>
      <c r="D29" s="19"/>
      <c r="E29" s="15">
        <f t="shared" si="6"/>
        <v>1587244</v>
      </c>
      <c r="F29" s="10">
        <f t="shared" si="6"/>
        <v>1577976</v>
      </c>
      <c r="G29" s="10">
        <f t="shared" si="6"/>
        <v>1792018</v>
      </c>
      <c r="H29" s="10">
        <f t="shared" si="6"/>
        <v>1456657</v>
      </c>
      <c r="I29" s="10">
        <f t="shared" si="6"/>
        <v>1613533</v>
      </c>
      <c r="J29" s="10">
        <f t="shared" si="6"/>
        <v>1843954</v>
      </c>
      <c r="K29" s="10">
        <f t="shared" si="6"/>
        <v>1652907</v>
      </c>
      <c r="L29" s="10">
        <f t="shared" si="6"/>
        <v>1683303</v>
      </c>
      <c r="M29" s="10">
        <f t="shared" si="6"/>
        <v>0</v>
      </c>
      <c r="N29" s="10">
        <f t="shared" si="6"/>
        <v>0</v>
      </c>
      <c r="O29" s="10">
        <f t="shared" si="6"/>
        <v>0</v>
      </c>
      <c r="P29" s="10">
        <f t="shared" si="6"/>
        <v>0</v>
      </c>
      <c r="R29" s="24" t="s">
        <v>19</v>
      </c>
    </row>
    <row r="31" spans="1:18" x14ac:dyDescent="0.25">
      <c r="A31" s="3" t="s">
        <v>10</v>
      </c>
      <c r="C31" s="18" t="s">
        <v>15</v>
      </c>
      <c r="D31" s="18"/>
    </row>
    <row r="32" spans="1:18" x14ac:dyDescent="0.25">
      <c r="A32">
        <v>62240</v>
      </c>
      <c r="B32" t="s">
        <v>0</v>
      </c>
      <c r="C32" s="8"/>
      <c r="D32" s="8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R32" s="7"/>
    </row>
    <row r="33" spans="1:40" x14ac:dyDescent="0.25">
      <c r="A33">
        <v>61081</v>
      </c>
      <c r="B33" t="s">
        <v>1</v>
      </c>
      <c r="C33" s="8"/>
      <c r="D33" s="8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R33" s="7"/>
    </row>
    <row r="34" spans="1:40" x14ac:dyDescent="0.25">
      <c r="A34">
        <v>61085</v>
      </c>
      <c r="B34" t="s">
        <v>2</v>
      </c>
      <c r="C34" s="8"/>
      <c r="D34" s="8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R34" s="7"/>
    </row>
    <row r="35" spans="1:40" x14ac:dyDescent="0.25">
      <c r="A35">
        <v>61082</v>
      </c>
      <c r="B35" t="s">
        <v>3</v>
      </c>
      <c r="C35" s="8"/>
      <c r="D35" s="8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R35" s="7"/>
    </row>
    <row r="36" spans="1:40" x14ac:dyDescent="0.25">
      <c r="A36">
        <v>61165</v>
      </c>
      <c r="B36" t="s">
        <v>4</v>
      </c>
      <c r="C36" s="8"/>
      <c r="D36" s="8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R36" s="7"/>
    </row>
    <row r="37" spans="1:40" x14ac:dyDescent="0.25">
      <c r="A37">
        <v>61083</v>
      </c>
      <c r="B37" t="s">
        <v>5</v>
      </c>
      <c r="C37" s="8"/>
      <c r="D37" s="8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7"/>
    </row>
    <row r="38" spans="1:40" x14ac:dyDescent="0.25">
      <c r="A38">
        <v>61084</v>
      </c>
      <c r="B38" t="s">
        <v>6</v>
      </c>
      <c r="C38" s="8"/>
      <c r="D38" s="8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R38" s="7"/>
    </row>
    <row r="39" spans="1:40" x14ac:dyDescent="0.25">
      <c r="A39">
        <v>61087</v>
      </c>
      <c r="B39" t="s">
        <v>7</v>
      </c>
      <c r="C39" s="8"/>
      <c r="D39" s="8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7"/>
    </row>
    <row r="40" spans="1:40" x14ac:dyDescent="0.25">
      <c r="A40">
        <v>61088</v>
      </c>
      <c r="B40" t="s">
        <v>8</v>
      </c>
      <c r="C40" s="8"/>
      <c r="D40" s="8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R40" s="7"/>
    </row>
    <row r="41" spans="1:40" ht="15.75" thickBot="1" x14ac:dyDescent="0.3">
      <c r="A41">
        <v>61089</v>
      </c>
      <c r="B41" t="s">
        <v>9</v>
      </c>
      <c r="C41" s="8"/>
      <c r="D41" s="8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R41" s="7"/>
    </row>
    <row r="42" spans="1:40" ht="15.75" thickBot="1" x14ac:dyDescent="0.3">
      <c r="A42" s="9" t="str">
        <f>"Total "&amp;A31</f>
        <v>Total IT Services</v>
      </c>
      <c r="B42" s="9"/>
      <c r="C42" s="16"/>
      <c r="D42" s="19"/>
      <c r="E42" s="10">
        <f t="shared" ref="E42:P42" si="7">SUM(E32:E41)</f>
        <v>0</v>
      </c>
      <c r="F42" s="10">
        <f t="shared" si="7"/>
        <v>0</v>
      </c>
      <c r="G42" s="10">
        <f t="shared" si="7"/>
        <v>0</v>
      </c>
      <c r="H42" s="10">
        <f t="shared" si="7"/>
        <v>0</v>
      </c>
      <c r="I42" s="10">
        <f t="shared" si="7"/>
        <v>0</v>
      </c>
      <c r="J42" s="10">
        <f t="shared" si="7"/>
        <v>0</v>
      </c>
      <c r="K42" s="10">
        <f t="shared" si="7"/>
        <v>0</v>
      </c>
      <c r="L42" s="10">
        <f t="shared" si="7"/>
        <v>0</v>
      </c>
      <c r="M42" s="10">
        <f t="shared" si="7"/>
        <v>0</v>
      </c>
      <c r="N42" s="10">
        <f t="shared" si="7"/>
        <v>0</v>
      </c>
      <c r="O42" s="10">
        <f t="shared" si="7"/>
        <v>0</v>
      </c>
      <c r="P42" s="10">
        <f t="shared" si="7"/>
        <v>0</v>
      </c>
    </row>
    <row r="43" spans="1:40" x14ac:dyDescent="0.25">
      <c r="A43" s="5"/>
      <c r="B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40" x14ac:dyDescent="0.25">
      <c r="A44" s="3" t="s">
        <v>10</v>
      </c>
      <c r="C44" s="18" t="s">
        <v>16</v>
      </c>
      <c r="D44" s="18"/>
    </row>
    <row r="45" spans="1:40" x14ac:dyDescent="0.25">
      <c r="A45">
        <v>62240</v>
      </c>
      <c r="B45" t="s">
        <v>0</v>
      </c>
      <c r="C45" s="8"/>
      <c r="D45" s="8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x14ac:dyDescent="0.25">
      <c r="A46">
        <v>61081</v>
      </c>
      <c r="B46" t="s">
        <v>1</v>
      </c>
      <c r="C46" s="8"/>
      <c r="D46" s="8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x14ac:dyDescent="0.25">
      <c r="A47">
        <v>61085</v>
      </c>
      <c r="B47" t="s">
        <v>2</v>
      </c>
      <c r="C47" s="8"/>
      <c r="D47" s="8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x14ac:dyDescent="0.25">
      <c r="A48">
        <v>61082</v>
      </c>
      <c r="B48" t="s">
        <v>3</v>
      </c>
      <c r="C48" s="8"/>
      <c r="D48" s="8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x14ac:dyDescent="0.25">
      <c r="A49">
        <v>61165</v>
      </c>
      <c r="B49" t="s">
        <v>4</v>
      </c>
      <c r="C49" s="8"/>
      <c r="D49" s="8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x14ac:dyDescent="0.25">
      <c r="A50">
        <v>61083</v>
      </c>
      <c r="B50" t="s">
        <v>5</v>
      </c>
      <c r="C50" s="8"/>
      <c r="D50" s="8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x14ac:dyDescent="0.25">
      <c r="A51">
        <v>61084</v>
      </c>
      <c r="B51" t="s">
        <v>6</v>
      </c>
      <c r="C51" s="8"/>
      <c r="D51" s="8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x14ac:dyDescent="0.25">
      <c r="A52">
        <v>61087</v>
      </c>
      <c r="B52" t="s">
        <v>7</v>
      </c>
      <c r="C52" s="8"/>
      <c r="D52" s="8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x14ac:dyDescent="0.25">
      <c r="A53">
        <v>61088</v>
      </c>
      <c r="B53" t="s">
        <v>8</v>
      </c>
      <c r="C53" s="8"/>
      <c r="D53" s="8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thickBot="1" x14ac:dyDescent="0.3">
      <c r="A54">
        <v>61089</v>
      </c>
      <c r="B54" t="s">
        <v>9</v>
      </c>
      <c r="C54" s="8"/>
      <c r="D54" s="8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thickBot="1" x14ac:dyDescent="0.3">
      <c r="A55" s="9" t="str">
        <f>"Total "&amp;A44</f>
        <v>Total IT Services</v>
      </c>
      <c r="B55" s="9"/>
      <c r="C55" s="16"/>
      <c r="D55" s="19"/>
      <c r="E55" s="10">
        <f t="shared" ref="E55:P55" si="8">SUM(E45:E54)</f>
        <v>0</v>
      </c>
      <c r="F55" s="10">
        <f t="shared" si="8"/>
        <v>0</v>
      </c>
      <c r="G55" s="10">
        <f t="shared" si="8"/>
        <v>0</v>
      </c>
      <c r="H55" s="10">
        <f t="shared" si="8"/>
        <v>0</v>
      </c>
      <c r="I55" s="10">
        <f t="shared" si="8"/>
        <v>0</v>
      </c>
      <c r="J55" s="10">
        <f t="shared" si="8"/>
        <v>0</v>
      </c>
      <c r="K55" s="10">
        <f t="shared" si="8"/>
        <v>0</v>
      </c>
      <c r="L55" s="10">
        <f t="shared" si="8"/>
        <v>0</v>
      </c>
      <c r="M55" s="10">
        <f t="shared" si="8"/>
        <v>0</v>
      </c>
      <c r="N55" s="10">
        <f t="shared" si="8"/>
        <v>0</v>
      </c>
      <c r="O55" s="10">
        <f t="shared" si="8"/>
        <v>0</v>
      </c>
      <c r="P55" s="10">
        <f t="shared" si="8"/>
        <v>0</v>
      </c>
      <c r="Q55" s="10">
        <f t="shared" ref="Q55:AN55" si="9">SUM(Q45:Q54)</f>
        <v>0</v>
      </c>
      <c r="R55" s="10">
        <f t="shared" si="9"/>
        <v>0</v>
      </c>
      <c r="S55" s="10">
        <f t="shared" si="9"/>
        <v>0</v>
      </c>
      <c r="T55" s="10">
        <f t="shared" si="9"/>
        <v>0</v>
      </c>
      <c r="U55" s="10">
        <f t="shared" si="9"/>
        <v>0</v>
      </c>
      <c r="V55" s="10">
        <f t="shared" si="9"/>
        <v>0</v>
      </c>
      <c r="W55" s="10">
        <f t="shared" si="9"/>
        <v>0</v>
      </c>
      <c r="X55" s="10">
        <f t="shared" si="9"/>
        <v>0</v>
      </c>
      <c r="Y55" s="10">
        <f t="shared" si="9"/>
        <v>0</v>
      </c>
      <c r="Z55" s="10">
        <f t="shared" si="9"/>
        <v>0</v>
      </c>
      <c r="AA55" s="10">
        <f t="shared" si="9"/>
        <v>0</v>
      </c>
      <c r="AB55" s="10">
        <f t="shared" si="9"/>
        <v>0</v>
      </c>
      <c r="AC55" s="10">
        <f t="shared" si="9"/>
        <v>0</v>
      </c>
      <c r="AD55" s="10">
        <f t="shared" si="9"/>
        <v>0</v>
      </c>
      <c r="AE55" s="10">
        <f t="shared" si="9"/>
        <v>0</v>
      </c>
      <c r="AF55" s="10">
        <f t="shared" si="9"/>
        <v>0</v>
      </c>
      <c r="AG55" s="10">
        <f t="shared" si="9"/>
        <v>0</v>
      </c>
      <c r="AH55" s="10">
        <f t="shared" si="9"/>
        <v>0</v>
      </c>
      <c r="AI55" s="10">
        <f t="shared" si="9"/>
        <v>0</v>
      </c>
      <c r="AJ55" s="10">
        <f t="shared" si="9"/>
        <v>0</v>
      </c>
      <c r="AK55" s="10">
        <f t="shared" si="9"/>
        <v>0</v>
      </c>
      <c r="AL55" s="10">
        <f t="shared" si="9"/>
        <v>0</v>
      </c>
      <c r="AM55" s="10">
        <f t="shared" si="9"/>
        <v>0</v>
      </c>
      <c r="AN55" s="10">
        <f t="shared" si="9"/>
        <v>0</v>
      </c>
    </row>
    <row r="57" spans="1:40" s="25" customFormat="1" x14ac:dyDescent="0.25">
      <c r="E57" s="26">
        <f>E2</f>
        <v>44378</v>
      </c>
      <c r="F57" s="26">
        <f t="shared" ref="F57:X57" si="10">F2</f>
        <v>44409</v>
      </c>
      <c r="G57" s="26">
        <f t="shared" si="10"/>
        <v>44440</v>
      </c>
      <c r="H57" s="26">
        <f t="shared" si="10"/>
        <v>44470</v>
      </c>
      <c r="I57" s="26">
        <f t="shared" si="10"/>
        <v>44501</v>
      </c>
      <c r="J57" s="26">
        <f t="shared" si="10"/>
        <v>44531</v>
      </c>
      <c r="K57" s="26">
        <f t="shared" si="10"/>
        <v>44562</v>
      </c>
      <c r="L57" s="26">
        <f t="shared" si="10"/>
        <v>44593</v>
      </c>
      <c r="M57" s="26">
        <f t="shared" si="10"/>
        <v>44621</v>
      </c>
      <c r="N57" s="26">
        <f t="shared" si="10"/>
        <v>44652</v>
      </c>
      <c r="O57" s="26">
        <f t="shared" si="10"/>
        <v>44682</v>
      </c>
      <c r="P57" s="26">
        <f t="shared" si="10"/>
        <v>44713</v>
      </c>
      <c r="Q57" s="26">
        <f t="shared" si="10"/>
        <v>44743</v>
      </c>
      <c r="R57" s="26">
        <f t="shared" si="10"/>
        <v>44774</v>
      </c>
      <c r="S57" s="26">
        <f t="shared" si="10"/>
        <v>44805</v>
      </c>
      <c r="T57" s="26">
        <f t="shared" si="10"/>
        <v>44835</v>
      </c>
      <c r="U57" s="26">
        <f t="shared" si="10"/>
        <v>44866</v>
      </c>
      <c r="V57" s="26">
        <f t="shared" si="10"/>
        <v>44896</v>
      </c>
      <c r="W57" s="26">
        <f t="shared" si="10"/>
        <v>44927</v>
      </c>
      <c r="X57" s="26">
        <f t="shared" si="10"/>
        <v>44958</v>
      </c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s="25" customFormat="1" x14ac:dyDescent="0.25">
      <c r="C58" s="27" t="s">
        <v>15</v>
      </c>
      <c r="E58" s="28" t="e">
        <f>IF(E42=0,NA(),E42)</f>
        <v>#N/A</v>
      </c>
      <c r="F58" s="28" t="e">
        <f t="shared" ref="F58:X58" si="11">IF(F42=0,NA(),F42)</f>
        <v>#N/A</v>
      </c>
      <c r="G58" s="28" t="e">
        <f t="shared" si="11"/>
        <v>#N/A</v>
      </c>
      <c r="H58" s="28" t="e">
        <f t="shared" si="11"/>
        <v>#N/A</v>
      </c>
      <c r="I58" s="28" t="e">
        <f t="shared" si="11"/>
        <v>#N/A</v>
      </c>
      <c r="J58" s="28" t="e">
        <f t="shared" si="11"/>
        <v>#N/A</v>
      </c>
      <c r="K58" s="28" t="e">
        <f t="shared" si="11"/>
        <v>#N/A</v>
      </c>
      <c r="L58" s="28" t="e">
        <f t="shared" si="11"/>
        <v>#N/A</v>
      </c>
      <c r="M58" s="28" t="e">
        <f t="shared" si="11"/>
        <v>#N/A</v>
      </c>
      <c r="N58" s="28" t="e">
        <f t="shared" si="11"/>
        <v>#N/A</v>
      </c>
      <c r="O58" s="28" t="e">
        <f t="shared" si="11"/>
        <v>#N/A</v>
      </c>
      <c r="P58" s="28" t="e">
        <f t="shared" si="11"/>
        <v>#N/A</v>
      </c>
      <c r="Q58" s="28" t="e">
        <f t="shared" si="11"/>
        <v>#N/A</v>
      </c>
      <c r="R58" s="28" t="e">
        <f t="shared" si="11"/>
        <v>#N/A</v>
      </c>
      <c r="S58" s="28" t="e">
        <f t="shared" si="11"/>
        <v>#N/A</v>
      </c>
      <c r="T58" s="28" t="e">
        <f t="shared" si="11"/>
        <v>#N/A</v>
      </c>
      <c r="U58" s="28" t="e">
        <f t="shared" si="11"/>
        <v>#N/A</v>
      </c>
      <c r="V58" s="28" t="e">
        <f t="shared" si="11"/>
        <v>#N/A</v>
      </c>
      <c r="W58" s="28" t="e">
        <f t="shared" si="11"/>
        <v>#N/A</v>
      </c>
      <c r="X58" s="28" t="e">
        <f t="shared" si="11"/>
        <v>#N/A</v>
      </c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s="25" customFormat="1" x14ac:dyDescent="0.25">
      <c r="C59" s="27" t="s">
        <v>16</v>
      </c>
      <c r="E59" s="28" t="e">
        <f>IF(E55=0,NA(),E55)</f>
        <v>#N/A</v>
      </c>
      <c r="F59" s="28" t="e">
        <f t="shared" ref="F59:X59" si="12">IF(F55=0,NA(),F55)</f>
        <v>#N/A</v>
      </c>
      <c r="G59" s="28" t="e">
        <f t="shared" si="12"/>
        <v>#N/A</v>
      </c>
      <c r="H59" s="28" t="e">
        <f t="shared" si="12"/>
        <v>#N/A</v>
      </c>
      <c r="I59" s="28" t="e">
        <f t="shared" si="12"/>
        <v>#N/A</v>
      </c>
      <c r="J59" s="28" t="e">
        <f t="shared" si="12"/>
        <v>#N/A</v>
      </c>
      <c r="K59" s="28" t="e">
        <f t="shared" si="12"/>
        <v>#N/A</v>
      </c>
      <c r="L59" s="28" t="e">
        <f t="shared" si="12"/>
        <v>#N/A</v>
      </c>
      <c r="M59" s="28" t="e">
        <f t="shared" si="12"/>
        <v>#N/A</v>
      </c>
      <c r="N59" s="28" t="e">
        <f t="shared" si="12"/>
        <v>#N/A</v>
      </c>
      <c r="O59" s="28" t="e">
        <f t="shared" si="12"/>
        <v>#N/A</v>
      </c>
      <c r="P59" s="28" t="e">
        <f t="shared" si="12"/>
        <v>#N/A</v>
      </c>
      <c r="Q59" s="28" t="e">
        <f t="shared" si="12"/>
        <v>#N/A</v>
      </c>
      <c r="R59" s="28" t="e">
        <f t="shared" si="12"/>
        <v>#N/A</v>
      </c>
      <c r="S59" s="28" t="e">
        <f t="shared" si="12"/>
        <v>#N/A</v>
      </c>
      <c r="T59" s="28" t="e">
        <f t="shared" si="12"/>
        <v>#N/A</v>
      </c>
      <c r="U59" s="28" t="e">
        <f t="shared" si="12"/>
        <v>#N/A</v>
      </c>
      <c r="V59" s="28" t="e">
        <f t="shared" si="12"/>
        <v>#N/A</v>
      </c>
      <c r="W59" s="28" t="e">
        <f t="shared" si="12"/>
        <v>#N/A</v>
      </c>
      <c r="X59" s="28" t="e">
        <f t="shared" si="12"/>
        <v>#N/A</v>
      </c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1:40" x14ac:dyDescent="0.25">
      <c r="M60" s="7"/>
      <c r="N60" s="7"/>
      <c r="O60" s="7"/>
      <c r="P60" s="7"/>
      <c r="Q60" s="7"/>
      <c r="R60" s="7"/>
      <c r="S60" s="7"/>
      <c r="T60" s="7"/>
      <c r="U60" s="7"/>
      <c r="V60" s="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FB37-0F5E-400E-B972-9DB388CDAA51}">
  <sheetPr codeName="Sheet9"/>
  <dimension ref="A3:O19"/>
  <sheetViews>
    <sheetView zoomScaleNormal="100" workbookViewId="0">
      <selection activeCell="B5" sqref="B5"/>
    </sheetView>
  </sheetViews>
  <sheetFormatPr defaultRowHeight="15" x14ac:dyDescent="0.25"/>
  <cols>
    <col min="1" max="1" width="14.140625" bestFit="1" customWidth="1"/>
    <col min="2" max="2" width="9.7109375" bestFit="1" customWidth="1"/>
    <col min="3" max="3" width="24.140625" bestFit="1" customWidth="1"/>
  </cols>
  <sheetData>
    <row r="3" spans="1:15" x14ac:dyDescent="0.25">
      <c r="A3" t="s">
        <v>13</v>
      </c>
      <c r="B3" s="23">
        <v>44378</v>
      </c>
    </row>
    <row r="4" spans="1:15" x14ac:dyDescent="0.25">
      <c r="A4" t="s">
        <v>14</v>
      </c>
      <c r="B4" s="23">
        <v>44593</v>
      </c>
    </row>
    <row r="5" spans="1:15" x14ac:dyDescent="0.25">
      <c r="A5" t="s">
        <v>17</v>
      </c>
      <c r="B5" s="23">
        <f>curr_month+365</f>
        <v>44958</v>
      </c>
    </row>
    <row r="9" spans="1:15" x14ac:dyDescent="0.25">
      <c r="D9" s="11">
        <f>start</f>
        <v>44378</v>
      </c>
      <c r="E9" s="11">
        <f>EDATE(D9,1)</f>
        <v>44409</v>
      </c>
      <c r="F9" s="11">
        <f t="shared" ref="F9:O9" si="0">EDATE(E9,1)</f>
        <v>44440</v>
      </c>
      <c r="G9" s="11">
        <f t="shared" si="0"/>
        <v>44470</v>
      </c>
      <c r="H9" s="11">
        <f t="shared" si="0"/>
        <v>44501</v>
      </c>
      <c r="I9" s="11">
        <f t="shared" si="0"/>
        <v>44531</v>
      </c>
      <c r="J9" s="11">
        <f t="shared" si="0"/>
        <v>44562</v>
      </c>
      <c r="K9" s="11">
        <f t="shared" si="0"/>
        <v>44593</v>
      </c>
      <c r="L9" s="11">
        <f t="shared" si="0"/>
        <v>44621</v>
      </c>
      <c r="M9" s="11">
        <f t="shared" si="0"/>
        <v>44652</v>
      </c>
      <c r="N9" s="11">
        <f t="shared" si="0"/>
        <v>44682</v>
      </c>
      <c r="O9" s="11">
        <f t="shared" si="0"/>
        <v>44713</v>
      </c>
    </row>
    <row r="10" spans="1:15" x14ac:dyDescent="0.25">
      <c r="B10">
        <v>62240</v>
      </c>
      <c r="C10" t="s">
        <v>0</v>
      </c>
      <c r="D10" s="20">
        <v>123159</v>
      </c>
      <c r="E10" s="20">
        <v>139322</v>
      </c>
      <c r="F10" s="20">
        <v>153204</v>
      </c>
      <c r="G10" s="20">
        <v>120430</v>
      </c>
      <c r="H10" s="20">
        <v>184324</v>
      </c>
      <c r="I10" s="20">
        <v>221970</v>
      </c>
      <c r="J10" s="20">
        <v>194207</v>
      </c>
      <c r="K10" s="20">
        <v>138454</v>
      </c>
    </row>
    <row r="11" spans="1:15" x14ac:dyDescent="0.25">
      <c r="B11">
        <v>61081</v>
      </c>
      <c r="C11" t="s">
        <v>1</v>
      </c>
      <c r="D11" s="20">
        <v>131934</v>
      </c>
      <c r="E11" s="20">
        <v>102063</v>
      </c>
      <c r="F11" s="20">
        <v>107782</v>
      </c>
      <c r="G11" s="20">
        <v>96699</v>
      </c>
      <c r="H11" s="20">
        <v>127148</v>
      </c>
      <c r="I11" s="20">
        <v>91846</v>
      </c>
      <c r="J11" s="20">
        <v>88561</v>
      </c>
      <c r="K11" s="20">
        <v>85528</v>
      </c>
    </row>
    <row r="12" spans="1:15" x14ac:dyDescent="0.25">
      <c r="B12">
        <v>61085</v>
      </c>
      <c r="C12" t="s">
        <v>2</v>
      </c>
      <c r="D12" s="20">
        <v>46361</v>
      </c>
      <c r="E12" s="20">
        <v>72218</v>
      </c>
      <c r="F12" s="20">
        <v>56160</v>
      </c>
      <c r="G12" s="20">
        <v>74752</v>
      </c>
      <c r="H12" s="20">
        <v>60301</v>
      </c>
      <c r="I12" s="20">
        <v>58601</v>
      </c>
      <c r="J12" s="20">
        <v>46710</v>
      </c>
      <c r="K12" s="20">
        <v>66613</v>
      </c>
    </row>
    <row r="13" spans="1:15" x14ac:dyDescent="0.25">
      <c r="B13">
        <v>61082</v>
      </c>
      <c r="C13" t="s">
        <v>3</v>
      </c>
      <c r="D13" s="20">
        <v>110362</v>
      </c>
      <c r="E13" s="20">
        <v>98774</v>
      </c>
      <c r="F13" s="20">
        <v>112421</v>
      </c>
      <c r="G13" s="20">
        <v>115882</v>
      </c>
      <c r="H13" s="20">
        <v>105442</v>
      </c>
      <c r="I13" s="20">
        <v>76418</v>
      </c>
      <c r="J13" s="20">
        <v>94848</v>
      </c>
      <c r="K13" s="20">
        <v>98040</v>
      </c>
    </row>
    <row r="14" spans="1:15" x14ac:dyDescent="0.25">
      <c r="B14">
        <v>61165</v>
      </c>
      <c r="C14" t="s">
        <v>4</v>
      </c>
      <c r="D14" s="20">
        <v>104255</v>
      </c>
      <c r="E14" s="20">
        <v>123179</v>
      </c>
      <c r="F14" s="20">
        <v>123490</v>
      </c>
      <c r="G14" s="20">
        <v>81110</v>
      </c>
      <c r="H14" s="20">
        <v>78656</v>
      </c>
      <c r="I14" s="20">
        <v>124768</v>
      </c>
      <c r="J14" s="20">
        <v>88390</v>
      </c>
      <c r="K14" s="20">
        <v>84580</v>
      </c>
    </row>
    <row r="15" spans="1:15" x14ac:dyDescent="0.25">
      <c r="B15">
        <v>61083</v>
      </c>
      <c r="C15" t="s">
        <v>5</v>
      </c>
      <c r="D15" s="20">
        <v>15151</v>
      </c>
      <c r="E15" s="20">
        <v>5089</v>
      </c>
      <c r="F15" s="20">
        <v>12018</v>
      </c>
      <c r="G15" s="20">
        <v>30585</v>
      </c>
      <c r="H15" s="20">
        <v>22695</v>
      </c>
      <c r="I15" s="20">
        <v>16854</v>
      </c>
      <c r="J15" s="20">
        <v>17466</v>
      </c>
      <c r="K15" s="20">
        <v>5484</v>
      </c>
    </row>
    <row r="16" spans="1:15" x14ac:dyDescent="0.25">
      <c r="B16">
        <v>61084</v>
      </c>
      <c r="C16" t="s">
        <v>6</v>
      </c>
      <c r="D16" s="20">
        <v>174909</v>
      </c>
      <c r="E16" s="20">
        <v>236167</v>
      </c>
      <c r="F16" s="20">
        <v>359992</v>
      </c>
      <c r="G16" s="20">
        <v>228511</v>
      </c>
      <c r="H16" s="20">
        <v>274821</v>
      </c>
      <c r="I16" s="20">
        <v>316830</v>
      </c>
      <c r="J16" s="20">
        <v>256885</v>
      </c>
      <c r="K16" s="20">
        <v>295765</v>
      </c>
    </row>
    <row r="17" spans="2:11" x14ac:dyDescent="0.25">
      <c r="B17">
        <v>61087</v>
      </c>
      <c r="C17" t="s">
        <v>7</v>
      </c>
      <c r="D17" s="20">
        <v>307069</v>
      </c>
      <c r="E17" s="20">
        <v>278903</v>
      </c>
      <c r="F17" s="20">
        <v>347926</v>
      </c>
      <c r="G17" s="20">
        <v>264306</v>
      </c>
      <c r="H17" s="20">
        <v>356412</v>
      </c>
      <c r="I17" s="20">
        <v>383153</v>
      </c>
      <c r="J17" s="20">
        <v>334379</v>
      </c>
      <c r="K17" s="20">
        <v>367923</v>
      </c>
    </row>
    <row r="18" spans="2:11" x14ac:dyDescent="0.25">
      <c r="B18">
        <v>61088</v>
      </c>
      <c r="C18" t="s">
        <v>8</v>
      </c>
      <c r="D18" s="20">
        <v>128052</v>
      </c>
      <c r="E18" s="20">
        <v>73837</v>
      </c>
      <c r="F18" s="20">
        <v>96535</v>
      </c>
      <c r="G18" s="20">
        <v>127443</v>
      </c>
      <c r="H18" s="20">
        <v>91910</v>
      </c>
      <c r="I18" s="20">
        <v>93303</v>
      </c>
      <c r="J18" s="20">
        <v>91513</v>
      </c>
      <c r="K18" s="20">
        <v>105816</v>
      </c>
    </row>
    <row r="19" spans="2:11" x14ac:dyDescent="0.25">
      <c r="B19">
        <v>61089</v>
      </c>
      <c r="C19" t="s">
        <v>9</v>
      </c>
      <c r="D19" s="20">
        <v>445992</v>
      </c>
      <c r="E19" s="20">
        <v>448424</v>
      </c>
      <c r="F19" s="20">
        <v>422490</v>
      </c>
      <c r="G19" s="20">
        <v>316939</v>
      </c>
      <c r="H19" s="20">
        <v>311824</v>
      </c>
      <c r="I19" s="20">
        <v>460211</v>
      </c>
      <c r="J19" s="20">
        <v>439948</v>
      </c>
      <c r="K19" s="20">
        <v>435100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AD08-7CB4-499A-B60F-273D8728666D}">
  <sheetPr codeName="Sheet3"/>
  <dimension ref="A1:C17"/>
  <sheetViews>
    <sheetView workbookViewId="0">
      <selection activeCell="A2" sqref="A2"/>
    </sheetView>
  </sheetViews>
  <sheetFormatPr defaultRowHeight="15" x14ac:dyDescent="0.25"/>
  <cols>
    <col min="1" max="1" width="10.28515625" customWidth="1"/>
  </cols>
  <sheetData>
    <row r="1" spans="1:3" ht="30" x14ac:dyDescent="0.25">
      <c r="A1" s="30" t="s">
        <v>25</v>
      </c>
      <c r="B1" s="31" t="s">
        <v>26</v>
      </c>
      <c r="C1" s="31" t="s">
        <v>27</v>
      </c>
    </row>
    <row r="2" spans="1:3" x14ac:dyDescent="0.25">
      <c r="A2" s="32">
        <v>44197</v>
      </c>
      <c r="B2" s="33">
        <v>650</v>
      </c>
    </row>
    <row r="3" spans="1:3" x14ac:dyDescent="0.25">
      <c r="A3" s="32">
        <v>44228</v>
      </c>
      <c r="B3" s="33">
        <v>660</v>
      </c>
    </row>
    <row r="4" spans="1:3" x14ac:dyDescent="0.25">
      <c r="A4" s="32">
        <v>44256</v>
      </c>
      <c r="B4" s="33">
        <v>680</v>
      </c>
    </row>
    <row r="5" spans="1:3" x14ac:dyDescent="0.25">
      <c r="A5" s="32">
        <v>44287</v>
      </c>
      <c r="B5" s="33">
        <v>670</v>
      </c>
    </row>
    <row r="6" spans="1:3" x14ac:dyDescent="0.25">
      <c r="A6" s="32">
        <v>44317</v>
      </c>
      <c r="B6" s="33">
        <v>700</v>
      </c>
    </row>
    <row r="7" spans="1:3" x14ac:dyDescent="0.25">
      <c r="A7" s="32">
        <v>44348</v>
      </c>
      <c r="B7" s="33">
        <v>690</v>
      </c>
      <c r="C7" s="34">
        <f>B7</f>
        <v>690</v>
      </c>
    </row>
    <row r="8" spans="1:3" x14ac:dyDescent="0.25">
      <c r="A8" s="32">
        <v>44378</v>
      </c>
      <c r="C8" s="35">
        <f t="shared" ref="C8:C13" si="0">FORECAST(A8,$B$2:$B$7,$A$2:$A$7)</f>
        <v>706.0295401706353</v>
      </c>
    </row>
    <row r="9" spans="1:3" x14ac:dyDescent="0.25">
      <c r="A9" s="32">
        <v>44409</v>
      </c>
      <c r="C9" s="35">
        <f t="shared" si="0"/>
        <v>715.11850784266426</v>
      </c>
    </row>
    <row r="10" spans="1:3" x14ac:dyDescent="0.25">
      <c r="A10" s="32">
        <v>44440</v>
      </c>
      <c r="C10" s="35">
        <f t="shared" si="0"/>
        <v>724.2074755146914</v>
      </c>
    </row>
    <row r="11" spans="1:3" x14ac:dyDescent="0.25">
      <c r="A11" s="32">
        <v>44470</v>
      </c>
      <c r="C11" s="35">
        <f t="shared" si="0"/>
        <v>733.00325068117127</v>
      </c>
    </row>
    <row r="12" spans="1:3" x14ac:dyDescent="0.25">
      <c r="A12" s="32">
        <v>44501</v>
      </c>
      <c r="C12" s="35">
        <f t="shared" si="0"/>
        <v>742.09221835320022</v>
      </c>
    </row>
    <row r="13" spans="1:3" x14ac:dyDescent="0.25">
      <c r="A13" s="32">
        <v>44531</v>
      </c>
      <c r="C13" s="35">
        <f t="shared" si="0"/>
        <v>750.88799351967828</v>
      </c>
    </row>
    <row r="14" spans="1:3" x14ac:dyDescent="0.25">
      <c r="B14" s="33"/>
    </row>
    <row r="15" spans="1:3" x14ac:dyDescent="0.25">
      <c r="B15" s="33"/>
    </row>
    <row r="16" spans="1:3" x14ac:dyDescent="0.25">
      <c r="B16" s="33"/>
    </row>
    <row r="17" spans="2:2" x14ac:dyDescent="0.25">
      <c r="B17" s="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DB49-DC07-42AE-9717-97B69BAE8C64}">
  <sheetPr codeName="Sheet4"/>
  <dimension ref="A1:C17"/>
  <sheetViews>
    <sheetView workbookViewId="0">
      <selection activeCell="K31" sqref="K31"/>
    </sheetView>
  </sheetViews>
  <sheetFormatPr defaultRowHeight="15" x14ac:dyDescent="0.25"/>
  <cols>
    <col min="1" max="1" width="10.28515625" customWidth="1"/>
  </cols>
  <sheetData>
    <row r="1" spans="1:3" ht="30" x14ac:dyDescent="0.25">
      <c r="A1" s="30" t="s">
        <v>25</v>
      </c>
      <c r="B1" s="31" t="s">
        <v>26</v>
      </c>
      <c r="C1" s="31" t="s">
        <v>27</v>
      </c>
    </row>
    <row r="2" spans="1:3" x14ac:dyDescent="0.25">
      <c r="A2" s="32">
        <v>44562</v>
      </c>
      <c r="B2" s="33">
        <v>145</v>
      </c>
    </row>
    <row r="3" spans="1:3" x14ac:dyDescent="0.25">
      <c r="A3" s="32">
        <v>44593</v>
      </c>
      <c r="B3" s="33">
        <v>103</v>
      </c>
    </row>
    <row r="4" spans="1:3" x14ac:dyDescent="0.25">
      <c r="A4" s="32">
        <v>44621</v>
      </c>
      <c r="B4" s="33">
        <v>115</v>
      </c>
    </row>
    <row r="5" spans="1:3" x14ac:dyDescent="0.25">
      <c r="A5" s="32">
        <v>44652</v>
      </c>
      <c r="B5" s="33">
        <v>89</v>
      </c>
    </row>
    <row r="6" spans="1:3" x14ac:dyDescent="0.25">
      <c r="A6" s="32">
        <v>44682</v>
      </c>
      <c r="B6" s="33">
        <v>52</v>
      </c>
    </row>
    <row r="7" spans="1:3" x14ac:dyDescent="0.25">
      <c r="A7" s="32">
        <v>44713</v>
      </c>
      <c r="B7" s="33">
        <v>74</v>
      </c>
      <c r="C7" s="34">
        <f>B7</f>
        <v>74</v>
      </c>
    </row>
    <row r="8" spans="1:3" x14ac:dyDescent="0.25">
      <c r="A8" s="32">
        <v>44743</v>
      </c>
      <c r="C8" s="35">
        <f t="shared" ref="C8:C13" si="0">MAX(FORECAST(A8,$B$2:$B$7,$A$2:$A$7),0)</f>
        <v>42.595558454398997</v>
      </c>
    </row>
    <row r="9" spans="1:3" x14ac:dyDescent="0.25">
      <c r="A9" s="32">
        <v>44774</v>
      </c>
      <c r="C9" s="35">
        <f t="shared" si="0"/>
        <v>26.855044867814286</v>
      </c>
    </row>
    <row r="10" spans="1:3" x14ac:dyDescent="0.25">
      <c r="A10" s="32">
        <v>44805</v>
      </c>
      <c r="C10" s="35">
        <f t="shared" si="0"/>
        <v>11.114531281229574</v>
      </c>
    </row>
    <row r="11" spans="1:3" x14ac:dyDescent="0.25">
      <c r="A11" s="32">
        <v>44835</v>
      </c>
      <c r="C11" s="35">
        <f t="shared" si="0"/>
        <v>0</v>
      </c>
    </row>
    <row r="12" spans="1:3" x14ac:dyDescent="0.25">
      <c r="A12" s="32">
        <v>44866</v>
      </c>
      <c r="C12" s="35">
        <f t="shared" si="0"/>
        <v>0</v>
      </c>
    </row>
    <row r="13" spans="1:3" x14ac:dyDescent="0.25">
      <c r="A13" s="32">
        <v>44896</v>
      </c>
      <c r="C13" s="35">
        <f t="shared" si="0"/>
        <v>0</v>
      </c>
    </row>
    <row r="14" spans="1:3" x14ac:dyDescent="0.25">
      <c r="B14" s="33"/>
    </row>
    <row r="15" spans="1:3" x14ac:dyDescent="0.25">
      <c r="B15" s="33"/>
    </row>
    <row r="16" spans="1:3" x14ac:dyDescent="0.25">
      <c r="B16" s="33"/>
    </row>
    <row r="17" spans="2:2" x14ac:dyDescent="0.25">
      <c r="B17" s="3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582E-5C45-4AFC-974A-0632BAB432C6}">
  <sheetPr codeName="Sheet8"/>
  <dimension ref="A1:AN60"/>
  <sheetViews>
    <sheetView tabSelected="1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RowHeight="15" x14ac:dyDescent="0.25"/>
  <cols>
    <col min="1" max="1" width="18.5703125" customWidth="1"/>
    <col min="2" max="2" width="24.140625" bestFit="1" customWidth="1"/>
    <col min="3" max="3" width="11.140625" bestFit="1" customWidth="1"/>
    <col min="4" max="4" width="11.140625" customWidth="1"/>
    <col min="5" max="16" width="11" customWidth="1"/>
    <col min="17" max="40" width="11.140625" customWidth="1"/>
  </cols>
  <sheetData>
    <row r="1" spans="1:40" ht="18.75" x14ac:dyDescent="0.3">
      <c r="A1" s="1" t="s">
        <v>18</v>
      </c>
    </row>
    <row r="2" spans="1:40" s="2" customFormat="1" ht="15" customHeight="1" x14ac:dyDescent="0.2">
      <c r="A2" s="11"/>
      <c r="B2" s="13"/>
      <c r="C2" s="12"/>
      <c r="D2" s="12"/>
      <c r="E2" s="11">
        <f>start</f>
        <v>44378</v>
      </c>
      <c r="F2" s="11">
        <f>EDATE(E2,1)</f>
        <v>44409</v>
      </c>
      <c r="G2" s="11">
        <f t="shared" ref="G2:P2" si="0">EDATE(F2,1)</f>
        <v>44440</v>
      </c>
      <c r="H2" s="11">
        <f t="shared" si="0"/>
        <v>44470</v>
      </c>
      <c r="I2" s="11">
        <f t="shared" si="0"/>
        <v>44501</v>
      </c>
      <c r="J2" s="11">
        <f t="shared" si="0"/>
        <v>44531</v>
      </c>
      <c r="K2" s="11">
        <f t="shared" si="0"/>
        <v>44562</v>
      </c>
      <c r="L2" s="11">
        <f t="shared" si="0"/>
        <v>44593</v>
      </c>
      <c r="M2" s="11">
        <f t="shared" si="0"/>
        <v>44621</v>
      </c>
      <c r="N2" s="11">
        <f t="shared" si="0"/>
        <v>44652</v>
      </c>
      <c r="O2" s="11">
        <f t="shared" si="0"/>
        <v>44682</v>
      </c>
      <c r="P2" s="11">
        <f t="shared" si="0"/>
        <v>44713</v>
      </c>
      <c r="Q2" s="11">
        <f t="shared" ref="Q2" si="1">EDATE(P2,1)</f>
        <v>44743</v>
      </c>
      <c r="R2" s="11">
        <f t="shared" ref="R2" si="2">EDATE(Q2,1)</f>
        <v>44774</v>
      </c>
      <c r="S2" s="11">
        <f t="shared" ref="S2" si="3">EDATE(R2,1)</f>
        <v>44805</v>
      </c>
      <c r="T2" s="11">
        <f t="shared" ref="T2" si="4">EDATE(S2,1)</f>
        <v>44835</v>
      </c>
      <c r="U2" s="11">
        <f t="shared" ref="U2" si="5">EDATE(T2,1)</f>
        <v>44866</v>
      </c>
      <c r="V2" s="11">
        <f t="shared" ref="V2" si="6">EDATE(U2,1)</f>
        <v>44896</v>
      </c>
      <c r="W2" s="11">
        <f t="shared" ref="W2" si="7">EDATE(V2,1)</f>
        <v>44927</v>
      </c>
      <c r="X2" s="11">
        <f t="shared" ref="X2" si="8">EDATE(W2,1)</f>
        <v>44958</v>
      </c>
      <c r="Y2" s="11">
        <f t="shared" ref="Y2" si="9">EDATE(X2,1)</f>
        <v>44986</v>
      </c>
      <c r="Z2" s="11">
        <f t="shared" ref="Z2" si="10">EDATE(Y2,1)</f>
        <v>45017</v>
      </c>
      <c r="AA2" s="11">
        <f t="shared" ref="AA2" si="11">EDATE(Z2,1)</f>
        <v>45047</v>
      </c>
      <c r="AB2" s="11">
        <f t="shared" ref="AB2" si="12">EDATE(AA2,1)</f>
        <v>45078</v>
      </c>
      <c r="AC2" s="11">
        <f t="shared" ref="AC2" si="13">EDATE(AB2,1)</f>
        <v>45108</v>
      </c>
      <c r="AD2" s="11">
        <f t="shared" ref="AD2" si="14">EDATE(AC2,1)</f>
        <v>45139</v>
      </c>
      <c r="AE2" s="11">
        <f t="shared" ref="AE2" si="15">EDATE(AD2,1)</f>
        <v>45170</v>
      </c>
      <c r="AF2" s="11">
        <f t="shared" ref="AF2" si="16">EDATE(AE2,1)</f>
        <v>45200</v>
      </c>
      <c r="AG2" s="11">
        <f t="shared" ref="AG2" si="17">EDATE(AF2,1)</f>
        <v>45231</v>
      </c>
      <c r="AH2" s="11">
        <f t="shared" ref="AH2" si="18">EDATE(AG2,1)</f>
        <v>45261</v>
      </c>
      <c r="AI2" s="11">
        <f t="shared" ref="AI2" si="19">EDATE(AH2,1)</f>
        <v>45292</v>
      </c>
      <c r="AJ2" s="11">
        <f t="shared" ref="AJ2" si="20">EDATE(AI2,1)</f>
        <v>45323</v>
      </c>
      <c r="AK2" s="11">
        <f t="shared" ref="AK2" si="21">EDATE(AJ2,1)</f>
        <v>45352</v>
      </c>
      <c r="AL2" s="11">
        <f t="shared" ref="AL2" si="22">EDATE(AK2,1)</f>
        <v>45383</v>
      </c>
      <c r="AM2" s="11">
        <f t="shared" ref="AM2:AN2" si="23">EDATE(AL2,1)</f>
        <v>45413</v>
      </c>
      <c r="AN2" s="11">
        <f t="shared" si="23"/>
        <v>45444</v>
      </c>
    </row>
    <row r="3" spans="1:40" s="2" customFormat="1" ht="15" customHeight="1" x14ac:dyDescent="0.2">
      <c r="A3" s="11"/>
      <c r="B3" s="13"/>
      <c r="C3" s="12"/>
      <c r="D3" s="12"/>
      <c r="E3" s="14" t="str">
        <f t="shared" ref="E3:AN3" si="24">IF(E2&lt;=curr_month,"actual","budget")</f>
        <v>actual</v>
      </c>
      <c r="F3" s="14" t="str">
        <f t="shared" si="24"/>
        <v>actual</v>
      </c>
      <c r="G3" s="14" t="str">
        <f t="shared" si="24"/>
        <v>actual</v>
      </c>
      <c r="H3" s="14" t="str">
        <f t="shared" si="24"/>
        <v>actual</v>
      </c>
      <c r="I3" s="14" t="str">
        <f t="shared" si="24"/>
        <v>actual</v>
      </c>
      <c r="J3" s="14" t="str">
        <f t="shared" si="24"/>
        <v>actual</v>
      </c>
      <c r="K3" s="14" t="str">
        <f t="shared" si="24"/>
        <v>actual</v>
      </c>
      <c r="L3" s="14" t="str">
        <f t="shared" si="24"/>
        <v>actual</v>
      </c>
      <c r="M3" s="14" t="str">
        <f t="shared" si="24"/>
        <v>budget</v>
      </c>
      <c r="N3" s="14" t="str">
        <f t="shared" si="24"/>
        <v>budget</v>
      </c>
      <c r="O3" s="14" t="str">
        <f t="shared" si="24"/>
        <v>budget</v>
      </c>
      <c r="P3" s="14" t="str">
        <f t="shared" si="24"/>
        <v>budget</v>
      </c>
      <c r="Q3" s="14" t="str">
        <f t="shared" si="24"/>
        <v>budget</v>
      </c>
      <c r="R3" s="14" t="str">
        <f t="shared" si="24"/>
        <v>budget</v>
      </c>
      <c r="S3" s="14" t="str">
        <f t="shared" si="24"/>
        <v>budget</v>
      </c>
      <c r="T3" s="14" t="str">
        <f t="shared" si="24"/>
        <v>budget</v>
      </c>
      <c r="U3" s="14" t="str">
        <f t="shared" si="24"/>
        <v>budget</v>
      </c>
      <c r="V3" s="14" t="str">
        <f t="shared" si="24"/>
        <v>budget</v>
      </c>
      <c r="W3" s="14" t="str">
        <f t="shared" si="24"/>
        <v>budget</v>
      </c>
      <c r="X3" s="14" t="str">
        <f t="shared" si="24"/>
        <v>budget</v>
      </c>
      <c r="Y3" s="14" t="str">
        <f t="shared" si="24"/>
        <v>budget</v>
      </c>
      <c r="Z3" s="14" t="str">
        <f t="shared" si="24"/>
        <v>budget</v>
      </c>
      <c r="AA3" s="14" t="str">
        <f t="shared" si="24"/>
        <v>budget</v>
      </c>
      <c r="AB3" s="14" t="str">
        <f t="shared" si="24"/>
        <v>budget</v>
      </c>
      <c r="AC3" s="14" t="str">
        <f t="shared" si="24"/>
        <v>budget</v>
      </c>
      <c r="AD3" s="14" t="str">
        <f t="shared" si="24"/>
        <v>budget</v>
      </c>
      <c r="AE3" s="14" t="str">
        <f t="shared" si="24"/>
        <v>budget</v>
      </c>
      <c r="AF3" s="14" t="str">
        <f t="shared" si="24"/>
        <v>budget</v>
      </c>
      <c r="AG3" s="14" t="str">
        <f t="shared" si="24"/>
        <v>budget</v>
      </c>
      <c r="AH3" s="14" t="str">
        <f t="shared" si="24"/>
        <v>budget</v>
      </c>
      <c r="AI3" s="14" t="str">
        <f t="shared" si="24"/>
        <v>budget</v>
      </c>
      <c r="AJ3" s="14" t="str">
        <f t="shared" si="24"/>
        <v>budget</v>
      </c>
      <c r="AK3" s="14" t="str">
        <f t="shared" si="24"/>
        <v>budget</v>
      </c>
      <c r="AL3" s="14" t="str">
        <f t="shared" si="24"/>
        <v>budget</v>
      </c>
      <c r="AM3" s="14" t="str">
        <f t="shared" si="24"/>
        <v>budget</v>
      </c>
      <c r="AN3" s="14" t="str">
        <f t="shared" si="24"/>
        <v>budget</v>
      </c>
    </row>
    <row r="4" spans="1:40" s="2" customFormat="1" ht="15" customHeight="1" x14ac:dyDescent="0.2">
      <c r="A4" s="11"/>
      <c r="B4" s="13"/>
      <c r="C4" s="12"/>
      <c r="D4" s="12"/>
      <c r="E4" s="17">
        <f t="shared" ref="E4:AN4" si="25">IF(AND(E2&gt;=curr_month,E2&lt;=fcst),1,0)</f>
        <v>0</v>
      </c>
      <c r="F4" s="17">
        <f t="shared" si="25"/>
        <v>0</v>
      </c>
      <c r="G4" s="17">
        <f t="shared" si="25"/>
        <v>0</v>
      </c>
      <c r="H4" s="17">
        <f t="shared" si="25"/>
        <v>0</v>
      </c>
      <c r="I4" s="17">
        <f t="shared" si="25"/>
        <v>0</v>
      </c>
      <c r="J4" s="17">
        <f t="shared" si="25"/>
        <v>0</v>
      </c>
      <c r="K4" s="17">
        <f t="shared" si="25"/>
        <v>0</v>
      </c>
      <c r="L4" s="17">
        <f t="shared" si="25"/>
        <v>1</v>
      </c>
      <c r="M4" s="17">
        <f t="shared" si="25"/>
        <v>1</v>
      </c>
      <c r="N4" s="17">
        <f t="shared" si="25"/>
        <v>1</v>
      </c>
      <c r="O4" s="17">
        <f t="shared" si="25"/>
        <v>1</v>
      </c>
      <c r="P4" s="17">
        <f t="shared" si="25"/>
        <v>1</v>
      </c>
      <c r="Q4" s="17">
        <f t="shared" si="25"/>
        <v>1</v>
      </c>
      <c r="R4" s="17">
        <f t="shared" si="25"/>
        <v>1</v>
      </c>
      <c r="S4" s="17">
        <f t="shared" si="25"/>
        <v>1</v>
      </c>
      <c r="T4" s="17">
        <f t="shared" si="25"/>
        <v>1</v>
      </c>
      <c r="U4" s="17">
        <f t="shared" si="25"/>
        <v>1</v>
      </c>
      <c r="V4" s="17">
        <f t="shared" si="25"/>
        <v>1</v>
      </c>
      <c r="W4" s="17">
        <f t="shared" si="25"/>
        <v>1</v>
      </c>
      <c r="X4" s="17">
        <f t="shared" si="25"/>
        <v>1</v>
      </c>
      <c r="Y4" s="17">
        <f t="shared" si="25"/>
        <v>0</v>
      </c>
      <c r="Z4" s="17">
        <f t="shared" si="25"/>
        <v>0</v>
      </c>
      <c r="AA4" s="17">
        <f t="shared" si="25"/>
        <v>0</v>
      </c>
      <c r="AB4" s="17">
        <f t="shared" si="25"/>
        <v>0</v>
      </c>
      <c r="AC4" s="17">
        <f t="shared" si="25"/>
        <v>0</v>
      </c>
      <c r="AD4" s="17">
        <f t="shared" si="25"/>
        <v>0</v>
      </c>
      <c r="AE4" s="17">
        <f t="shared" si="25"/>
        <v>0</v>
      </c>
      <c r="AF4" s="17">
        <f t="shared" si="25"/>
        <v>0</v>
      </c>
      <c r="AG4" s="17">
        <f t="shared" si="25"/>
        <v>0</v>
      </c>
      <c r="AH4" s="17">
        <f t="shared" si="25"/>
        <v>0</v>
      </c>
      <c r="AI4" s="17">
        <f t="shared" si="25"/>
        <v>0</v>
      </c>
      <c r="AJ4" s="17">
        <f t="shared" si="25"/>
        <v>0</v>
      </c>
      <c r="AK4" s="17">
        <f t="shared" si="25"/>
        <v>0</v>
      </c>
      <c r="AL4" s="17">
        <f t="shared" si="25"/>
        <v>0</v>
      </c>
      <c r="AM4" s="17">
        <f t="shared" si="25"/>
        <v>0</v>
      </c>
      <c r="AN4" s="17">
        <f t="shared" si="25"/>
        <v>0</v>
      </c>
    </row>
    <row r="5" spans="1:40" x14ac:dyDescent="0.25">
      <c r="A5" s="3" t="s">
        <v>10</v>
      </c>
      <c r="C5" s="18" t="s">
        <v>11</v>
      </c>
      <c r="D5" s="18"/>
    </row>
    <row r="6" spans="1:40" x14ac:dyDescent="0.25">
      <c r="A6">
        <v>62240</v>
      </c>
      <c r="B6" t="s">
        <v>0</v>
      </c>
      <c r="C6" s="8">
        <f t="shared" ref="C6:C15" si="26">SUM(E6:P6)</f>
        <v>1981804.8511123294</v>
      </c>
      <c r="D6" s="8"/>
      <c r="E6" s="4">
        <v>189420.91383804765</v>
      </c>
      <c r="F6" s="4">
        <v>117100.02927818632</v>
      </c>
      <c r="G6" s="4">
        <v>125875.17147330793</v>
      </c>
      <c r="H6" s="4">
        <v>162145.48360064553</v>
      </c>
      <c r="I6" s="4">
        <v>141823.89081571624</v>
      </c>
      <c r="J6" s="4">
        <v>168175.34503564922</v>
      </c>
      <c r="K6" s="4">
        <v>164276.73897544286</v>
      </c>
      <c r="L6" s="4">
        <v>194288.80486847978</v>
      </c>
      <c r="M6" s="4">
        <v>182675.79885061437</v>
      </c>
      <c r="N6" s="4">
        <v>222839.68295750458</v>
      </c>
      <c r="O6" s="4">
        <v>156089.81243775814</v>
      </c>
      <c r="P6" s="4">
        <v>157093.17898097687</v>
      </c>
      <c r="R6" s="7"/>
    </row>
    <row r="7" spans="1:40" x14ac:dyDescent="0.25">
      <c r="A7">
        <v>61081</v>
      </c>
      <c r="B7" t="s">
        <v>1</v>
      </c>
      <c r="C7" s="8">
        <f t="shared" si="26"/>
        <v>1342550.2148672063</v>
      </c>
      <c r="D7" s="8"/>
      <c r="E7" s="4">
        <v>89463.95448921356</v>
      </c>
      <c r="F7" s="4">
        <v>134356.7173826902</v>
      </c>
      <c r="G7" s="4">
        <v>133656.51493162263</v>
      </c>
      <c r="H7" s="4">
        <v>118993.08514254626</v>
      </c>
      <c r="I7" s="4">
        <v>97505.951079476436</v>
      </c>
      <c r="J7" s="4">
        <v>135873.68446930795</v>
      </c>
      <c r="K7" s="4">
        <v>83460.071600814903</v>
      </c>
      <c r="L7" s="4">
        <v>129133.82826684024</v>
      </c>
      <c r="M7" s="4">
        <v>121745.61818508324</v>
      </c>
      <c r="N7" s="4">
        <v>88625.641319616087</v>
      </c>
      <c r="O7" s="4">
        <v>107218.48193253214</v>
      </c>
      <c r="P7" s="4">
        <v>102516.66606746295</v>
      </c>
      <c r="R7" s="7"/>
    </row>
    <row r="8" spans="1:40" x14ac:dyDescent="0.25">
      <c r="A8">
        <v>61085</v>
      </c>
      <c r="B8" t="s">
        <v>2</v>
      </c>
      <c r="C8" s="8">
        <f t="shared" si="26"/>
        <v>763771.00444551988</v>
      </c>
      <c r="D8" s="8"/>
      <c r="E8" s="4">
        <v>69824.597849826445</v>
      </c>
      <c r="F8" s="4">
        <v>69316.074944029227</v>
      </c>
      <c r="G8" s="4">
        <v>62065.827278161873</v>
      </c>
      <c r="H8" s="4">
        <v>66729.474516959905</v>
      </c>
      <c r="I8" s="4">
        <v>45461.178052070689</v>
      </c>
      <c r="J8" s="4">
        <v>67954.31228819472</v>
      </c>
      <c r="K8" s="4">
        <v>71317.806583130019</v>
      </c>
      <c r="L8" s="4">
        <v>81694.970892217199</v>
      </c>
      <c r="M8" s="4">
        <v>75794.926911108763</v>
      </c>
      <c r="N8" s="4">
        <v>45987.083120924108</v>
      </c>
      <c r="O8" s="4">
        <v>52869.886950333588</v>
      </c>
      <c r="P8" s="4">
        <v>54754.8650585633</v>
      </c>
      <c r="R8" s="7"/>
    </row>
    <row r="9" spans="1:40" x14ac:dyDescent="0.25">
      <c r="A9">
        <v>61082</v>
      </c>
      <c r="B9" t="s">
        <v>3</v>
      </c>
      <c r="C9" s="8">
        <f t="shared" si="26"/>
        <v>1110422.4155208634</v>
      </c>
      <c r="D9" s="8"/>
      <c r="E9" s="4">
        <v>67185.01122805824</v>
      </c>
      <c r="F9" s="4">
        <v>86026.278919527394</v>
      </c>
      <c r="G9" s="4">
        <v>91118.252691454705</v>
      </c>
      <c r="H9" s="4">
        <v>108983.29847378486</v>
      </c>
      <c r="I9" s="4">
        <v>83424.356163519726</v>
      </c>
      <c r="J9" s="4">
        <v>68916.336503869999</v>
      </c>
      <c r="K9" s="4">
        <v>123471.15889946352</v>
      </c>
      <c r="L9" s="4">
        <v>65041.341838764965</v>
      </c>
      <c r="M9" s="4">
        <v>122991.74871729927</v>
      </c>
      <c r="N9" s="4">
        <v>70738.171426520756</v>
      </c>
      <c r="O9" s="4">
        <v>119057.588671313</v>
      </c>
      <c r="P9" s="4">
        <v>103468.87198728684</v>
      </c>
      <c r="R9" s="7"/>
    </row>
    <row r="10" spans="1:40" x14ac:dyDescent="0.25">
      <c r="A10">
        <v>61165</v>
      </c>
      <c r="B10" t="s">
        <v>4</v>
      </c>
      <c r="C10" s="8">
        <f t="shared" si="26"/>
        <v>1305139.793825031</v>
      </c>
      <c r="D10" s="8"/>
      <c r="E10" s="4">
        <v>124890.04919309104</v>
      </c>
      <c r="F10" s="4">
        <v>128310.30188077952</v>
      </c>
      <c r="G10" s="4">
        <v>107951.84456342367</v>
      </c>
      <c r="H10" s="4">
        <v>93827.056872027562</v>
      </c>
      <c r="I10" s="4">
        <v>119752.78122241789</v>
      </c>
      <c r="J10" s="4">
        <v>118067.80727957393</v>
      </c>
      <c r="K10" s="4">
        <v>101291.81619345056</v>
      </c>
      <c r="L10" s="4">
        <v>85323.290090763709</v>
      </c>
      <c r="M10" s="4">
        <v>119992.89955076535</v>
      </c>
      <c r="N10" s="4">
        <v>122687.17584257583</v>
      </c>
      <c r="O10" s="4">
        <v>78598.361943099633</v>
      </c>
      <c r="P10" s="4">
        <v>104446.40919306217</v>
      </c>
      <c r="R10" s="7"/>
    </row>
    <row r="11" spans="1:40" x14ac:dyDescent="0.25">
      <c r="A11">
        <v>61083</v>
      </c>
      <c r="B11" t="s">
        <v>5</v>
      </c>
      <c r="C11" s="8">
        <f t="shared" si="26"/>
        <v>300055.67894246423</v>
      </c>
      <c r="D11" s="8"/>
      <c r="E11" s="4">
        <v>3544</v>
      </c>
      <c r="F11" s="4">
        <v>3544</v>
      </c>
      <c r="G11" s="4">
        <v>3544</v>
      </c>
      <c r="H11" s="4">
        <v>39948.626760149411</v>
      </c>
      <c r="I11" s="4">
        <v>29115.29255244655</v>
      </c>
      <c r="J11" s="4">
        <v>23721.045750560894</v>
      </c>
      <c r="K11" s="4">
        <v>36860.935023203034</v>
      </c>
      <c r="L11" s="4">
        <v>39429.420517112521</v>
      </c>
      <c r="M11" s="4">
        <v>23030.268114091745</v>
      </c>
      <c r="N11" s="4">
        <v>39953.824681244951</v>
      </c>
      <c r="O11" s="4">
        <v>30932.750347114714</v>
      </c>
      <c r="P11" s="4">
        <v>26431.515196540477</v>
      </c>
      <c r="R11" s="7"/>
    </row>
    <row r="12" spans="1:40" x14ac:dyDescent="0.25">
      <c r="A12">
        <v>61084</v>
      </c>
      <c r="B12" t="s">
        <v>6</v>
      </c>
      <c r="C12" s="8">
        <f t="shared" si="26"/>
        <v>2943238.7523878468</v>
      </c>
      <c r="D12" s="8"/>
      <c r="E12" s="4">
        <v>387752.51783296798</v>
      </c>
      <c r="F12" s="4">
        <v>255902.49955998501</v>
      </c>
      <c r="G12" s="4">
        <v>227185.27069640532</v>
      </c>
      <c r="H12" s="4">
        <v>178525.14395615648</v>
      </c>
      <c r="I12" s="4">
        <v>278626.91721138149</v>
      </c>
      <c r="J12" s="4">
        <v>272658.8084277279</v>
      </c>
      <c r="K12" s="4">
        <v>169036.57310314913</v>
      </c>
      <c r="L12" s="4">
        <v>275272.65433076536</v>
      </c>
      <c r="M12" s="4">
        <v>279609.29253798624</v>
      </c>
      <c r="N12" s="4">
        <v>179881.65663460875</v>
      </c>
      <c r="O12" s="4">
        <v>194741.33973875263</v>
      </c>
      <c r="P12" s="4">
        <v>244046.07835796068</v>
      </c>
      <c r="R12" s="7"/>
    </row>
    <row r="13" spans="1:40" x14ac:dyDescent="0.25">
      <c r="A13">
        <v>61087</v>
      </c>
      <c r="B13" t="s">
        <v>7</v>
      </c>
      <c r="C13" s="8">
        <f t="shared" si="26"/>
        <v>3903317.0418791762</v>
      </c>
      <c r="D13" s="8"/>
      <c r="E13" s="4">
        <v>335830.63198548893</v>
      </c>
      <c r="F13" s="4">
        <v>316876.65502211382</v>
      </c>
      <c r="G13" s="4">
        <v>427335.47475707537</v>
      </c>
      <c r="H13" s="4">
        <v>229780.24179601803</v>
      </c>
      <c r="I13" s="4">
        <v>323009.28709728376</v>
      </c>
      <c r="J13" s="4">
        <v>432872.84577743791</v>
      </c>
      <c r="K13" s="4">
        <v>241791.00660314935</v>
      </c>
      <c r="L13" s="4">
        <v>294410.92854412831</v>
      </c>
      <c r="M13" s="4">
        <v>305230.75433022942</v>
      </c>
      <c r="N13" s="4">
        <v>369013.99797336204</v>
      </c>
      <c r="O13" s="4">
        <v>224414.68951688358</v>
      </c>
      <c r="P13" s="4">
        <v>402750.52847600536</v>
      </c>
      <c r="R13" s="7"/>
    </row>
    <row r="14" spans="1:40" x14ac:dyDescent="0.25">
      <c r="A14">
        <v>61088</v>
      </c>
      <c r="B14" t="s">
        <v>8</v>
      </c>
      <c r="C14" s="8">
        <f t="shared" si="26"/>
        <v>1206191.3284345353</v>
      </c>
      <c r="D14" s="8"/>
      <c r="E14" s="4">
        <v>92834.002140566023</v>
      </c>
      <c r="F14" s="4">
        <v>131137.40451937553</v>
      </c>
      <c r="G14" s="4">
        <v>112211.62150484436</v>
      </c>
      <c r="H14" s="4">
        <v>121525.00383333759</v>
      </c>
      <c r="I14" s="4">
        <v>81854.62170690835</v>
      </c>
      <c r="J14" s="4">
        <v>95721.474121445863</v>
      </c>
      <c r="K14" s="4">
        <v>99522.464876566941</v>
      </c>
      <c r="L14" s="4">
        <v>73678.387836376176</v>
      </c>
      <c r="M14" s="4">
        <v>90423.322225676835</v>
      </c>
      <c r="N14" s="4">
        <v>99977.471724321658</v>
      </c>
      <c r="O14" s="4">
        <v>86490.419960878498</v>
      </c>
      <c r="P14" s="4">
        <v>120815.13398423753</v>
      </c>
      <c r="R14" s="7"/>
    </row>
    <row r="15" spans="1:40" ht="15.75" thickBot="1" x14ac:dyDescent="0.3">
      <c r="A15">
        <v>61089</v>
      </c>
      <c r="B15" t="s">
        <v>9</v>
      </c>
      <c r="C15" s="8">
        <f t="shared" si="26"/>
        <v>4656327.2303244527</v>
      </c>
      <c r="D15" s="8"/>
      <c r="E15" s="4">
        <v>327866.39006667718</v>
      </c>
      <c r="F15" s="4">
        <v>474684.55808638595</v>
      </c>
      <c r="G15" s="4">
        <v>457307.80521622574</v>
      </c>
      <c r="H15" s="4">
        <v>295417.00844249985</v>
      </c>
      <c r="I15" s="4">
        <v>278984.3715733228</v>
      </c>
      <c r="J15" s="4">
        <v>428389.28348784032</v>
      </c>
      <c r="K15" s="4">
        <v>379698.66201574804</v>
      </c>
      <c r="L15" s="4">
        <v>448229.82066022564</v>
      </c>
      <c r="M15" s="4">
        <v>455812.88547423406</v>
      </c>
      <c r="N15" s="4">
        <v>341530.99982358597</v>
      </c>
      <c r="O15" s="4">
        <v>398174.41341567296</v>
      </c>
      <c r="P15" s="4">
        <v>370231.03206203436</v>
      </c>
      <c r="R15" s="7"/>
    </row>
    <row r="16" spans="1:40" ht="15.75" thickBot="1" x14ac:dyDescent="0.3">
      <c r="A16" s="9" t="str">
        <f>"Total "&amp;A5</f>
        <v>Total IT Services</v>
      </c>
      <c r="B16" s="9"/>
      <c r="C16" s="16">
        <f t="shared" ref="C16:P16" si="27">SUM(C6:C15)</f>
        <v>19512818.311739422</v>
      </c>
      <c r="D16" s="19"/>
      <c r="E16" s="10">
        <f t="shared" si="27"/>
        <v>1688612.068623937</v>
      </c>
      <c r="F16" s="10">
        <f t="shared" si="27"/>
        <v>1717254.5195930731</v>
      </c>
      <c r="G16" s="10">
        <f t="shared" si="27"/>
        <v>1748251.7831125217</v>
      </c>
      <c r="H16" s="10">
        <f t="shared" si="27"/>
        <v>1415874.4233941257</v>
      </c>
      <c r="I16" s="10">
        <f t="shared" si="27"/>
        <v>1479558.6474745437</v>
      </c>
      <c r="J16" s="10">
        <f t="shared" si="27"/>
        <v>1812350.9431416087</v>
      </c>
      <c r="K16" s="10">
        <f t="shared" si="27"/>
        <v>1470727.2338741182</v>
      </c>
      <c r="L16" s="10">
        <f t="shared" si="27"/>
        <v>1686503.4478456737</v>
      </c>
      <c r="M16" s="10">
        <f t="shared" si="27"/>
        <v>1777307.5148970895</v>
      </c>
      <c r="N16" s="10">
        <f t="shared" si="27"/>
        <v>1581235.7055042647</v>
      </c>
      <c r="O16" s="10">
        <f t="shared" si="27"/>
        <v>1448587.7449143389</v>
      </c>
      <c r="P16" s="10">
        <f t="shared" si="27"/>
        <v>1686554.2793641305</v>
      </c>
    </row>
    <row r="17" spans="1:18" x14ac:dyDescent="0.25">
      <c r="A17" s="5"/>
      <c r="B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8" x14ac:dyDescent="0.25">
      <c r="A18" s="3" t="s">
        <v>10</v>
      </c>
      <c r="C18" s="18" t="s">
        <v>12</v>
      </c>
      <c r="D18" s="18"/>
    </row>
    <row r="19" spans="1:18" x14ac:dyDescent="0.25">
      <c r="A19">
        <v>62240</v>
      </c>
      <c r="B19" t="s">
        <v>0</v>
      </c>
      <c r="C19" s="8">
        <f>SUM(E19:P19)</f>
        <v>1275070</v>
      </c>
      <c r="D19" s="8"/>
      <c r="E19" s="20">
        <v>123159</v>
      </c>
      <c r="F19" s="20">
        <v>139322</v>
      </c>
      <c r="G19" s="20">
        <v>153204</v>
      </c>
      <c r="H19" s="20">
        <v>120430</v>
      </c>
      <c r="I19" s="20">
        <v>184324</v>
      </c>
      <c r="J19" s="20">
        <v>221970</v>
      </c>
      <c r="K19" s="20">
        <v>194207</v>
      </c>
      <c r="L19" s="20">
        <v>138454</v>
      </c>
      <c r="M19" s="21"/>
      <c r="N19" s="21"/>
      <c r="O19" s="21"/>
      <c r="P19" s="21"/>
    </row>
    <row r="20" spans="1:18" x14ac:dyDescent="0.25">
      <c r="A20">
        <v>61081</v>
      </c>
      <c r="B20" t="s">
        <v>1</v>
      </c>
      <c r="C20" s="8">
        <f t="shared" ref="C20:C28" si="28">SUM(E20:P20)</f>
        <v>831561</v>
      </c>
      <c r="D20" s="8"/>
      <c r="E20" s="20">
        <v>131934</v>
      </c>
      <c r="F20" s="20">
        <v>102063</v>
      </c>
      <c r="G20" s="20">
        <v>107782</v>
      </c>
      <c r="H20" s="20">
        <v>96699</v>
      </c>
      <c r="I20" s="20">
        <v>127148</v>
      </c>
      <c r="J20" s="20">
        <v>91846</v>
      </c>
      <c r="K20" s="20">
        <v>88561</v>
      </c>
      <c r="L20" s="20">
        <v>85528</v>
      </c>
      <c r="M20" s="21"/>
      <c r="N20" s="21"/>
      <c r="O20" s="21"/>
      <c r="P20" s="21"/>
    </row>
    <row r="21" spans="1:18" x14ac:dyDescent="0.25">
      <c r="A21">
        <v>61085</v>
      </c>
      <c r="B21" t="s">
        <v>2</v>
      </c>
      <c r="C21" s="8">
        <f t="shared" si="28"/>
        <v>481716</v>
      </c>
      <c r="D21" s="8"/>
      <c r="E21" s="20">
        <v>46361</v>
      </c>
      <c r="F21" s="20">
        <v>72218</v>
      </c>
      <c r="G21" s="20">
        <v>56160</v>
      </c>
      <c r="H21" s="20">
        <v>74752</v>
      </c>
      <c r="I21" s="20">
        <v>60301</v>
      </c>
      <c r="J21" s="20">
        <v>58601</v>
      </c>
      <c r="K21" s="20">
        <v>46710</v>
      </c>
      <c r="L21" s="20">
        <v>66613</v>
      </c>
      <c r="M21" s="21"/>
      <c r="N21" s="21"/>
      <c r="O21" s="21"/>
      <c r="P21" s="21"/>
    </row>
    <row r="22" spans="1:18" x14ac:dyDescent="0.25">
      <c r="A22">
        <v>61082</v>
      </c>
      <c r="B22" t="s">
        <v>3</v>
      </c>
      <c r="C22" s="8">
        <f t="shared" si="28"/>
        <v>812187</v>
      </c>
      <c r="D22" s="8"/>
      <c r="E22" s="20">
        <v>110362</v>
      </c>
      <c r="F22" s="20">
        <v>98774</v>
      </c>
      <c r="G22" s="20">
        <v>112421</v>
      </c>
      <c r="H22" s="20">
        <v>115882</v>
      </c>
      <c r="I22" s="20">
        <v>105442</v>
      </c>
      <c r="J22" s="20">
        <v>76418</v>
      </c>
      <c r="K22" s="20">
        <v>94848</v>
      </c>
      <c r="L22" s="20">
        <v>98040</v>
      </c>
      <c r="M22" s="21"/>
      <c r="N22" s="21"/>
      <c r="O22" s="21"/>
      <c r="P22" s="21"/>
      <c r="R22" s="29" t="s">
        <v>24</v>
      </c>
    </row>
    <row r="23" spans="1:18" x14ac:dyDescent="0.25">
      <c r="A23">
        <v>61165</v>
      </c>
      <c r="B23" t="s">
        <v>4</v>
      </c>
      <c r="C23" s="8">
        <f t="shared" si="28"/>
        <v>808428</v>
      </c>
      <c r="D23" s="8"/>
      <c r="E23" s="20">
        <v>104255</v>
      </c>
      <c r="F23" s="20">
        <v>123179</v>
      </c>
      <c r="G23" s="20">
        <v>123490</v>
      </c>
      <c r="H23" s="20">
        <v>81110</v>
      </c>
      <c r="I23" s="20">
        <v>78656</v>
      </c>
      <c r="J23" s="20">
        <v>124768</v>
      </c>
      <c r="K23" s="20">
        <v>88390</v>
      </c>
      <c r="L23" s="20">
        <v>84580</v>
      </c>
      <c r="M23" s="21"/>
      <c r="N23" s="21"/>
      <c r="O23" s="21"/>
      <c r="P23" s="21"/>
      <c r="R23" s="24" t="s">
        <v>21</v>
      </c>
    </row>
    <row r="24" spans="1:18" x14ac:dyDescent="0.25">
      <c r="A24">
        <v>61083</v>
      </c>
      <c r="B24" t="s">
        <v>5</v>
      </c>
      <c r="C24" s="8">
        <f t="shared" si="28"/>
        <v>125342</v>
      </c>
      <c r="D24" s="8"/>
      <c r="E24" s="20">
        <v>15151</v>
      </c>
      <c r="F24" s="20">
        <v>5089</v>
      </c>
      <c r="G24" s="20">
        <v>12018</v>
      </c>
      <c r="H24" s="20">
        <v>30585</v>
      </c>
      <c r="I24" s="20">
        <v>22695</v>
      </c>
      <c r="J24" s="20">
        <v>16854</v>
      </c>
      <c r="K24" s="20">
        <v>17466</v>
      </c>
      <c r="L24" s="20">
        <v>5484</v>
      </c>
      <c r="M24" s="21"/>
      <c r="N24" s="21"/>
      <c r="O24" s="21"/>
      <c r="P24" s="21"/>
      <c r="R24" s="24" t="s">
        <v>23</v>
      </c>
    </row>
    <row r="25" spans="1:18" x14ac:dyDescent="0.25">
      <c r="A25">
        <v>61084</v>
      </c>
      <c r="B25" t="s">
        <v>6</v>
      </c>
      <c r="C25" s="8">
        <f t="shared" si="28"/>
        <v>2143880</v>
      </c>
      <c r="D25" s="8"/>
      <c r="E25" s="20">
        <v>174909</v>
      </c>
      <c r="F25" s="20">
        <v>236167</v>
      </c>
      <c r="G25" s="20">
        <v>359992</v>
      </c>
      <c r="H25" s="20">
        <v>228511</v>
      </c>
      <c r="I25" s="20">
        <v>274821</v>
      </c>
      <c r="J25" s="20">
        <v>316830</v>
      </c>
      <c r="K25" s="20">
        <v>256885</v>
      </c>
      <c r="L25" s="20">
        <v>295765</v>
      </c>
      <c r="M25" s="21"/>
      <c r="N25" s="21"/>
      <c r="O25" s="21"/>
      <c r="P25" s="21"/>
      <c r="R25" s="24" t="s">
        <v>22</v>
      </c>
    </row>
    <row r="26" spans="1:18" x14ac:dyDescent="0.25">
      <c r="A26">
        <v>61087</v>
      </c>
      <c r="B26" t="s">
        <v>7</v>
      </c>
      <c r="C26" s="8">
        <f t="shared" si="28"/>
        <v>2640071</v>
      </c>
      <c r="D26" s="8"/>
      <c r="E26" s="20">
        <v>307069</v>
      </c>
      <c r="F26" s="20">
        <v>278903</v>
      </c>
      <c r="G26" s="20">
        <v>347926</v>
      </c>
      <c r="H26" s="20">
        <v>264306</v>
      </c>
      <c r="I26" s="20">
        <v>356412</v>
      </c>
      <c r="J26" s="20">
        <v>383153</v>
      </c>
      <c r="K26" s="20">
        <v>334379</v>
      </c>
      <c r="L26" s="20">
        <v>367923</v>
      </c>
      <c r="M26" s="21"/>
      <c r="N26" s="21"/>
      <c r="O26" s="21"/>
      <c r="P26" s="21"/>
      <c r="R26" s="24" t="s">
        <v>20</v>
      </c>
    </row>
    <row r="27" spans="1:18" x14ac:dyDescent="0.25">
      <c r="A27">
        <v>61088</v>
      </c>
      <c r="B27" t="s">
        <v>8</v>
      </c>
      <c r="C27" s="8">
        <f t="shared" si="28"/>
        <v>808409</v>
      </c>
      <c r="D27" s="8"/>
      <c r="E27" s="20">
        <v>128052</v>
      </c>
      <c r="F27" s="20">
        <v>73837</v>
      </c>
      <c r="G27" s="20">
        <v>96535</v>
      </c>
      <c r="H27" s="20">
        <v>127443</v>
      </c>
      <c r="I27" s="20">
        <v>91910</v>
      </c>
      <c r="J27" s="20">
        <v>93303</v>
      </c>
      <c r="K27" s="20">
        <v>91513</v>
      </c>
      <c r="L27" s="20">
        <v>105816</v>
      </c>
      <c r="M27" s="21"/>
      <c r="N27" s="21"/>
      <c r="O27" s="21"/>
      <c r="P27" s="21"/>
      <c r="R27" s="24" t="s">
        <v>19</v>
      </c>
    </row>
    <row r="28" spans="1:18" ht="15.75" thickBot="1" x14ac:dyDescent="0.3">
      <c r="A28">
        <v>61089</v>
      </c>
      <c r="B28" t="s">
        <v>9</v>
      </c>
      <c r="C28" s="8">
        <f t="shared" si="28"/>
        <v>3280928</v>
      </c>
      <c r="D28" s="8"/>
      <c r="E28" s="20">
        <v>445992</v>
      </c>
      <c r="F28" s="20">
        <v>448424</v>
      </c>
      <c r="G28" s="20">
        <v>422490</v>
      </c>
      <c r="H28" s="20">
        <v>316939</v>
      </c>
      <c r="I28" s="20">
        <v>311824</v>
      </c>
      <c r="J28" s="20">
        <v>460211</v>
      </c>
      <c r="K28" s="20">
        <v>439948</v>
      </c>
      <c r="L28" s="20">
        <v>435100</v>
      </c>
      <c r="M28" s="21"/>
      <c r="N28" s="21"/>
      <c r="O28" s="21"/>
      <c r="P28" s="21"/>
    </row>
    <row r="29" spans="1:18" ht="15.75" thickBot="1" x14ac:dyDescent="0.3">
      <c r="A29" s="9" t="str">
        <f>"Total "&amp;A18</f>
        <v>Total IT Services</v>
      </c>
      <c r="B29" s="9"/>
      <c r="C29" s="16">
        <f t="shared" ref="C29:P29" si="29">SUM(C19:C28)</f>
        <v>13207592</v>
      </c>
      <c r="D29" s="19"/>
      <c r="E29" s="15">
        <f t="shared" si="29"/>
        <v>1587244</v>
      </c>
      <c r="F29" s="10">
        <f t="shared" si="29"/>
        <v>1577976</v>
      </c>
      <c r="G29" s="10">
        <f t="shared" si="29"/>
        <v>1792018</v>
      </c>
      <c r="H29" s="10">
        <f t="shared" si="29"/>
        <v>1456657</v>
      </c>
      <c r="I29" s="10">
        <f t="shared" si="29"/>
        <v>1613533</v>
      </c>
      <c r="J29" s="10">
        <f t="shared" si="29"/>
        <v>1843954</v>
      </c>
      <c r="K29" s="10">
        <f t="shared" si="29"/>
        <v>1652907</v>
      </c>
      <c r="L29" s="10">
        <f t="shared" si="29"/>
        <v>1683303</v>
      </c>
      <c r="M29" s="10">
        <f t="shared" si="29"/>
        <v>0</v>
      </c>
      <c r="N29" s="10">
        <f t="shared" si="29"/>
        <v>0</v>
      </c>
      <c r="O29" s="10">
        <f t="shared" si="29"/>
        <v>0</v>
      </c>
      <c r="P29" s="10">
        <f t="shared" si="29"/>
        <v>0</v>
      </c>
    </row>
    <row r="31" spans="1:18" x14ac:dyDescent="0.25">
      <c r="A31" s="3" t="s">
        <v>10</v>
      </c>
      <c r="C31" s="18" t="s">
        <v>15</v>
      </c>
      <c r="D31" s="18"/>
    </row>
    <row r="32" spans="1:18" x14ac:dyDescent="0.25">
      <c r="A32">
        <v>62240</v>
      </c>
      <c r="B32" t="s">
        <v>0</v>
      </c>
      <c r="C32" s="8">
        <f t="shared" ref="C32:C41" si="30">SUM(E32:P32)</f>
        <v>1993768.4732268539</v>
      </c>
      <c r="D32" s="8"/>
      <c r="E32" s="22">
        <f>IF(E$3="actual",E19,E6)</f>
        <v>123159</v>
      </c>
      <c r="F32" s="22">
        <f t="shared" ref="F32:P32" si="31">IF(F$3="actual",F19,F6)</f>
        <v>139322</v>
      </c>
      <c r="G32" s="22">
        <f t="shared" si="31"/>
        <v>153204</v>
      </c>
      <c r="H32" s="22">
        <f t="shared" si="31"/>
        <v>120430</v>
      </c>
      <c r="I32" s="22">
        <f t="shared" si="31"/>
        <v>184324</v>
      </c>
      <c r="J32" s="22">
        <f t="shared" si="31"/>
        <v>221970</v>
      </c>
      <c r="K32" s="22">
        <f t="shared" si="31"/>
        <v>194207</v>
      </c>
      <c r="L32" s="22">
        <f t="shared" si="31"/>
        <v>138454</v>
      </c>
      <c r="M32" s="22">
        <f t="shared" si="31"/>
        <v>182675.79885061437</v>
      </c>
      <c r="N32" s="22">
        <f t="shared" si="31"/>
        <v>222839.68295750458</v>
      </c>
      <c r="O32" s="22">
        <f t="shared" si="31"/>
        <v>156089.81243775814</v>
      </c>
      <c r="P32" s="22">
        <f t="shared" si="31"/>
        <v>157093.17898097687</v>
      </c>
      <c r="R32" s="7"/>
    </row>
    <row r="33" spans="1:40" x14ac:dyDescent="0.25">
      <c r="A33">
        <v>61081</v>
      </c>
      <c r="B33" t="s">
        <v>1</v>
      </c>
      <c r="C33" s="8">
        <f t="shared" si="30"/>
        <v>1251667.4075046943</v>
      </c>
      <c r="D33" s="8"/>
      <c r="E33" s="22">
        <f t="shared" ref="E33:P33" si="32">IF(E$3="actual",E20,E7)</f>
        <v>131934</v>
      </c>
      <c r="F33" s="22">
        <f t="shared" si="32"/>
        <v>102063</v>
      </c>
      <c r="G33" s="22">
        <f t="shared" si="32"/>
        <v>107782</v>
      </c>
      <c r="H33" s="22">
        <f t="shared" si="32"/>
        <v>96699</v>
      </c>
      <c r="I33" s="22">
        <f t="shared" si="32"/>
        <v>127148</v>
      </c>
      <c r="J33" s="22">
        <f t="shared" si="32"/>
        <v>91846</v>
      </c>
      <c r="K33" s="22">
        <f t="shared" si="32"/>
        <v>88561</v>
      </c>
      <c r="L33" s="22">
        <f t="shared" si="32"/>
        <v>85528</v>
      </c>
      <c r="M33" s="22">
        <f t="shared" si="32"/>
        <v>121745.61818508324</v>
      </c>
      <c r="N33" s="22">
        <f t="shared" si="32"/>
        <v>88625.641319616087</v>
      </c>
      <c r="O33" s="22">
        <f t="shared" si="32"/>
        <v>107218.48193253214</v>
      </c>
      <c r="P33" s="22">
        <f t="shared" si="32"/>
        <v>102516.66606746295</v>
      </c>
      <c r="R33" s="7"/>
    </row>
    <row r="34" spans="1:40" x14ac:dyDescent="0.25">
      <c r="A34">
        <v>61085</v>
      </c>
      <c r="B34" t="s">
        <v>2</v>
      </c>
      <c r="C34" s="8">
        <f t="shared" si="30"/>
        <v>711122.76204092975</v>
      </c>
      <c r="D34" s="8"/>
      <c r="E34" s="22">
        <f t="shared" ref="E34:P34" si="33">IF(E$3="actual",E21,E8)</f>
        <v>46361</v>
      </c>
      <c r="F34" s="22">
        <f t="shared" si="33"/>
        <v>72218</v>
      </c>
      <c r="G34" s="22">
        <f t="shared" si="33"/>
        <v>56160</v>
      </c>
      <c r="H34" s="22">
        <f t="shared" si="33"/>
        <v>74752</v>
      </c>
      <c r="I34" s="22">
        <f t="shared" si="33"/>
        <v>60301</v>
      </c>
      <c r="J34" s="22">
        <f t="shared" si="33"/>
        <v>58601</v>
      </c>
      <c r="K34" s="22">
        <f t="shared" si="33"/>
        <v>46710</v>
      </c>
      <c r="L34" s="22">
        <f t="shared" si="33"/>
        <v>66613</v>
      </c>
      <c r="M34" s="22">
        <f t="shared" si="33"/>
        <v>75794.926911108763</v>
      </c>
      <c r="N34" s="22">
        <f t="shared" si="33"/>
        <v>45987.083120924108</v>
      </c>
      <c r="O34" s="22">
        <f t="shared" si="33"/>
        <v>52869.886950333588</v>
      </c>
      <c r="P34" s="22">
        <f t="shared" si="33"/>
        <v>54754.8650585633</v>
      </c>
      <c r="R34" s="7"/>
    </row>
    <row r="35" spans="1:40" x14ac:dyDescent="0.25">
      <c r="A35">
        <v>61082</v>
      </c>
      <c r="B35" t="s">
        <v>3</v>
      </c>
      <c r="C35" s="8">
        <f t="shared" si="30"/>
        <v>1228443.38080242</v>
      </c>
      <c r="D35" s="8"/>
      <c r="E35" s="22">
        <f t="shared" ref="E35:P35" si="34">IF(E$3="actual",E22,E9)</f>
        <v>110362</v>
      </c>
      <c r="F35" s="22">
        <f t="shared" si="34"/>
        <v>98774</v>
      </c>
      <c r="G35" s="22">
        <f t="shared" si="34"/>
        <v>112421</v>
      </c>
      <c r="H35" s="22">
        <f t="shared" si="34"/>
        <v>115882</v>
      </c>
      <c r="I35" s="22">
        <f t="shared" si="34"/>
        <v>105442</v>
      </c>
      <c r="J35" s="22">
        <f t="shared" si="34"/>
        <v>76418</v>
      </c>
      <c r="K35" s="22">
        <f t="shared" si="34"/>
        <v>94848</v>
      </c>
      <c r="L35" s="22">
        <f t="shared" si="34"/>
        <v>98040</v>
      </c>
      <c r="M35" s="22">
        <f t="shared" si="34"/>
        <v>122991.74871729927</v>
      </c>
      <c r="N35" s="22">
        <f t="shared" si="34"/>
        <v>70738.171426520756</v>
      </c>
      <c r="O35" s="22">
        <f t="shared" si="34"/>
        <v>119057.588671313</v>
      </c>
      <c r="P35" s="22">
        <f t="shared" si="34"/>
        <v>103468.87198728684</v>
      </c>
      <c r="R35" s="7"/>
    </row>
    <row r="36" spans="1:40" x14ac:dyDescent="0.25">
      <c r="A36">
        <v>61165</v>
      </c>
      <c r="B36" t="s">
        <v>4</v>
      </c>
      <c r="C36" s="8">
        <f t="shared" si="30"/>
        <v>1234152.8465295029</v>
      </c>
      <c r="D36" s="8"/>
      <c r="E36" s="22">
        <f t="shared" ref="E36:P36" si="35">IF(E$3="actual",E23,E10)</f>
        <v>104255</v>
      </c>
      <c r="F36" s="22">
        <f t="shared" si="35"/>
        <v>123179</v>
      </c>
      <c r="G36" s="22">
        <f t="shared" si="35"/>
        <v>123490</v>
      </c>
      <c r="H36" s="22">
        <f t="shared" si="35"/>
        <v>81110</v>
      </c>
      <c r="I36" s="22">
        <f t="shared" si="35"/>
        <v>78656</v>
      </c>
      <c r="J36" s="22">
        <f t="shared" si="35"/>
        <v>124768</v>
      </c>
      <c r="K36" s="22">
        <f t="shared" si="35"/>
        <v>88390</v>
      </c>
      <c r="L36" s="22">
        <f t="shared" si="35"/>
        <v>84580</v>
      </c>
      <c r="M36" s="22">
        <f t="shared" si="35"/>
        <v>119992.89955076535</v>
      </c>
      <c r="N36" s="22">
        <f t="shared" si="35"/>
        <v>122687.17584257583</v>
      </c>
      <c r="O36" s="22">
        <f t="shared" si="35"/>
        <v>78598.361943099633</v>
      </c>
      <c r="P36" s="22">
        <f t="shared" si="35"/>
        <v>104446.40919306217</v>
      </c>
      <c r="R36" s="7"/>
    </row>
    <row r="37" spans="1:40" x14ac:dyDescent="0.25">
      <c r="A37">
        <v>61083</v>
      </c>
      <c r="B37" t="s">
        <v>5</v>
      </c>
      <c r="C37" s="8">
        <f t="shared" si="30"/>
        <v>245690.35833899188</v>
      </c>
      <c r="D37" s="8"/>
      <c r="E37" s="22">
        <f t="shared" ref="E37:P37" si="36">IF(E$3="actual",E24,E11)</f>
        <v>15151</v>
      </c>
      <c r="F37" s="22">
        <f t="shared" si="36"/>
        <v>5089</v>
      </c>
      <c r="G37" s="22">
        <f t="shared" si="36"/>
        <v>12018</v>
      </c>
      <c r="H37" s="22">
        <f t="shared" si="36"/>
        <v>30585</v>
      </c>
      <c r="I37" s="22">
        <f t="shared" si="36"/>
        <v>22695</v>
      </c>
      <c r="J37" s="22">
        <f t="shared" si="36"/>
        <v>16854</v>
      </c>
      <c r="K37" s="22">
        <f t="shared" si="36"/>
        <v>17466</v>
      </c>
      <c r="L37" s="22">
        <f t="shared" si="36"/>
        <v>5484</v>
      </c>
      <c r="M37" s="22">
        <f t="shared" si="36"/>
        <v>23030.268114091745</v>
      </c>
      <c r="N37" s="22">
        <f t="shared" si="36"/>
        <v>39953.824681244951</v>
      </c>
      <c r="O37" s="22">
        <f t="shared" si="36"/>
        <v>30932.750347114714</v>
      </c>
      <c r="P37" s="22">
        <f t="shared" si="36"/>
        <v>26431.515196540477</v>
      </c>
      <c r="R37" s="7"/>
    </row>
    <row r="38" spans="1:40" x14ac:dyDescent="0.25">
      <c r="A38">
        <v>61084</v>
      </c>
      <c r="B38" t="s">
        <v>6</v>
      </c>
      <c r="C38" s="8">
        <f t="shared" si="30"/>
        <v>3042158.3672693083</v>
      </c>
      <c r="D38" s="8"/>
      <c r="E38" s="22">
        <f t="shared" ref="E38:P38" si="37">IF(E$3="actual",E25,E12)</f>
        <v>174909</v>
      </c>
      <c r="F38" s="22">
        <f t="shared" si="37"/>
        <v>236167</v>
      </c>
      <c r="G38" s="22">
        <f t="shared" si="37"/>
        <v>359992</v>
      </c>
      <c r="H38" s="22">
        <f t="shared" si="37"/>
        <v>228511</v>
      </c>
      <c r="I38" s="22">
        <f t="shared" si="37"/>
        <v>274821</v>
      </c>
      <c r="J38" s="22">
        <f t="shared" si="37"/>
        <v>316830</v>
      </c>
      <c r="K38" s="22">
        <f t="shared" si="37"/>
        <v>256885</v>
      </c>
      <c r="L38" s="22">
        <f t="shared" si="37"/>
        <v>295765</v>
      </c>
      <c r="M38" s="22">
        <f t="shared" si="37"/>
        <v>279609.29253798624</v>
      </c>
      <c r="N38" s="22">
        <f t="shared" si="37"/>
        <v>179881.65663460875</v>
      </c>
      <c r="O38" s="22">
        <f t="shared" si="37"/>
        <v>194741.33973875263</v>
      </c>
      <c r="P38" s="22">
        <f t="shared" si="37"/>
        <v>244046.07835796068</v>
      </c>
      <c r="R38" s="7"/>
    </row>
    <row r="39" spans="1:40" x14ac:dyDescent="0.25">
      <c r="A39">
        <v>61087</v>
      </c>
      <c r="B39" t="s">
        <v>7</v>
      </c>
      <c r="C39" s="8">
        <f t="shared" si="30"/>
        <v>3941480.9702964807</v>
      </c>
      <c r="D39" s="8"/>
      <c r="E39" s="22">
        <f t="shared" ref="E39:P39" si="38">IF(E$3="actual",E26,E13)</f>
        <v>307069</v>
      </c>
      <c r="F39" s="22">
        <f t="shared" si="38"/>
        <v>278903</v>
      </c>
      <c r="G39" s="22">
        <f t="shared" si="38"/>
        <v>347926</v>
      </c>
      <c r="H39" s="22">
        <f t="shared" si="38"/>
        <v>264306</v>
      </c>
      <c r="I39" s="22">
        <f t="shared" si="38"/>
        <v>356412</v>
      </c>
      <c r="J39" s="22">
        <f t="shared" si="38"/>
        <v>383153</v>
      </c>
      <c r="K39" s="22">
        <f t="shared" si="38"/>
        <v>334379</v>
      </c>
      <c r="L39" s="22">
        <f t="shared" si="38"/>
        <v>367923</v>
      </c>
      <c r="M39" s="22">
        <f t="shared" si="38"/>
        <v>305230.75433022942</v>
      </c>
      <c r="N39" s="22">
        <f t="shared" si="38"/>
        <v>369013.99797336204</v>
      </c>
      <c r="O39" s="22">
        <f t="shared" si="38"/>
        <v>224414.68951688358</v>
      </c>
      <c r="P39" s="22">
        <f t="shared" si="38"/>
        <v>402750.52847600536</v>
      </c>
      <c r="R39" s="7"/>
    </row>
    <row r="40" spans="1:40" x14ac:dyDescent="0.25">
      <c r="A40">
        <v>61088</v>
      </c>
      <c r="B40" t="s">
        <v>8</v>
      </c>
      <c r="C40" s="8">
        <f t="shared" si="30"/>
        <v>1206115.3478951144</v>
      </c>
      <c r="D40" s="8"/>
      <c r="E40" s="22">
        <f t="shared" ref="E40:P40" si="39">IF(E$3="actual",E27,E14)</f>
        <v>128052</v>
      </c>
      <c r="F40" s="22">
        <f t="shared" si="39"/>
        <v>73837</v>
      </c>
      <c r="G40" s="22">
        <f t="shared" si="39"/>
        <v>96535</v>
      </c>
      <c r="H40" s="22">
        <f t="shared" si="39"/>
        <v>127443</v>
      </c>
      <c r="I40" s="22">
        <f t="shared" si="39"/>
        <v>91910</v>
      </c>
      <c r="J40" s="22">
        <f t="shared" si="39"/>
        <v>93303</v>
      </c>
      <c r="K40" s="22">
        <f t="shared" si="39"/>
        <v>91513</v>
      </c>
      <c r="L40" s="22">
        <f t="shared" si="39"/>
        <v>105816</v>
      </c>
      <c r="M40" s="22">
        <f t="shared" si="39"/>
        <v>90423.322225676835</v>
      </c>
      <c r="N40" s="22">
        <f t="shared" si="39"/>
        <v>99977.471724321658</v>
      </c>
      <c r="O40" s="22">
        <f t="shared" si="39"/>
        <v>86490.419960878498</v>
      </c>
      <c r="P40" s="22">
        <f t="shared" si="39"/>
        <v>120815.13398423753</v>
      </c>
      <c r="R40" s="7"/>
    </row>
    <row r="41" spans="1:40" ht="15.75" thickBot="1" x14ac:dyDescent="0.3">
      <c r="A41">
        <v>61089</v>
      </c>
      <c r="B41" t="s">
        <v>9</v>
      </c>
      <c r="C41" s="8">
        <f t="shared" si="30"/>
        <v>4846677.3307755273</v>
      </c>
      <c r="D41" s="8"/>
      <c r="E41" s="22">
        <f t="shared" ref="E41:P41" si="40">IF(E$3="actual",E28,E15)</f>
        <v>445992</v>
      </c>
      <c r="F41" s="22">
        <f t="shared" si="40"/>
        <v>448424</v>
      </c>
      <c r="G41" s="22">
        <f t="shared" si="40"/>
        <v>422490</v>
      </c>
      <c r="H41" s="22">
        <f t="shared" si="40"/>
        <v>316939</v>
      </c>
      <c r="I41" s="22">
        <f t="shared" si="40"/>
        <v>311824</v>
      </c>
      <c r="J41" s="22">
        <f t="shared" si="40"/>
        <v>460211</v>
      </c>
      <c r="K41" s="22">
        <f t="shared" si="40"/>
        <v>439948</v>
      </c>
      <c r="L41" s="22">
        <f t="shared" si="40"/>
        <v>435100</v>
      </c>
      <c r="M41" s="22">
        <f t="shared" si="40"/>
        <v>455812.88547423406</v>
      </c>
      <c r="N41" s="22">
        <f t="shared" si="40"/>
        <v>341530.99982358597</v>
      </c>
      <c r="O41" s="22">
        <f t="shared" si="40"/>
        <v>398174.41341567296</v>
      </c>
      <c r="P41" s="22">
        <f t="shared" si="40"/>
        <v>370231.03206203436</v>
      </c>
      <c r="R41" s="7"/>
    </row>
    <row r="42" spans="1:40" ht="15.75" thickBot="1" x14ac:dyDescent="0.3">
      <c r="A42" s="9" t="str">
        <f>"Total "&amp;A31</f>
        <v>Total IT Services</v>
      </c>
      <c r="B42" s="9"/>
      <c r="C42" s="16">
        <f t="shared" ref="C42:P42" si="41">SUM(C32:C41)</f>
        <v>19701277.244679824</v>
      </c>
      <c r="D42" s="19"/>
      <c r="E42" s="10">
        <f t="shared" si="41"/>
        <v>1587244</v>
      </c>
      <c r="F42" s="10">
        <f t="shared" si="41"/>
        <v>1577976</v>
      </c>
      <c r="G42" s="10">
        <f t="shared" si="41"/>
        <v>1792018</v>
      </c>
      <c r="H42" s="10">
        <f t="shared" si="41"/>
        <v>1456657</v>
      </c>
      <c r="I42" s="10">
        <f t="shared" si="41"/>
        <v>1613533</v>
      </c>
      <c r="J42" s="10">
        <f t="shared" si="41"/>
        <v>1843954</v>
      </c>
      <c r="K42" s="10">
        <f t="shared" si="41"/>
        <v>1652907</v>
      </c>
      <c r="L42" s="10">
        <f t="shared" si="41"/>
        <v>1683303</v>
      </c>
      <c r="M42" s="10">
        <f t="shared" si="41"/>
        <v>1777307.5148970895</v>
      </c>
      <c r="N42" s="10">
        <f t="shared" si="41"/>
        <v>1581235.7055042647</v>
      </c>
      <c r="O42" s="10">
        <f t="shared" si="41"/>
        <v>1448587.7449143389</v>
      </c>
      <c r="P42" s="10">
        <f t="shared" si="41"/>
        <v>1686554.2793641305</v>
      </c>
    </row>
    <row r="43" spans="1:40" x14ac:dyDescent="0.25">
      <c r="A43" s="5"/>
      <c r="B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40" x14ac:dyDescent="0.25">
      <c r="A44" s="3" t="s">
        <v>10</v>
      </c>
      <c r="C44" s="18" t="s">
        <v>16</v>
      </c>
      <c r="D44" s="18"/>
    </row>
    <row r="45" spans="1:40" x14ac:dyDescent="0.25">
      <c r="A45">
        <v>62240</v>
      </c>
      <c r="B45" t="s">
        <v>0</v>
      </c>
      <c r="C45" s="8">
        <f>SUM(E45:AN45)</f>
        <v>2970411.2424418456</v>
      </c>
      <c r="D45" s="8"/>
      <c r="E45" s="22"/>
      <c r="F45" s="22"/>
      <c r="G45" s="22">
        <f>MAX(_xlfn.FORECAST.ETS(G$2,$E19:F19,$E$2:F$2),0)*G$4</f>
        <v>0</v>
      </c>
      <c r="H45" s="22">
        <f>MAX(_xlfn.FORECAST.ETS(H$2,$E19:G19,$E$2:G$2),0)*H$4</f>
        <v>0</v>
      </c>
      <c r="I45" s="22">
        <f>MAX(_xlfn.FORECAST.ETS(I$2,$E19:H19,$E$2:H$2),0)*I$4</f>
        <v>0</v>
      </c>
      <c r="J45" s="22">
        <f>MAX(_xlfn.FORECAST.ETS(J$2,$E19:I19,$E$2:I$2),0)*J$4</f>
        <v>0</v>
      </c>
      <c r="K45" s="22">
        <f>MAX(_xlfn.FORECAST.ETS(K$2,$E19:J19,$E$2:J$2),0)*K$4</f>
        <v>0</v>
      </c>
      <c r="L45" s="22">
        <f>MAX(_xlfn.FORECAST.ETS(L$2,$E19:K19,$E$2:K$2),0)*L$4</f>
        <v>225354.60668969902</v>
      </c>
      <c r="M45" s="22">
        <f>MAX(_xlfn.FORECAST.ETS(M$2,$E19:L19,$E$2:L$2),0)*M$4</f>
        <v>185691.5569018434</v>
      </c>
      <c r="N45" s="22">
        <f>MAX(_xlfn.FORECAST.ETS(N$2,$E19:M19,$E$2:M$2),0)*N$4</f>
        <v>193521.22285532864</v>
      </c>
      <c r="O45" s="22">
        <f>MAX(_xlfn.FORECAST.ETS(O$2,$E19:N19,$E$2:N$2),0)*O$4</f>
        <v>201350.88880881388</v>
      </c>
      <c r="P45" s="22">
        <f>MAX(_xlfn.FORECAST.ETS(P$2,$E19:O19,$E$2:O$2),0)*P$4</f>
        <v>209180.55476229911</v>
      </c>
      <c r="Q45" s="22">
        <f>MAX(_xlfn.FORECAST.ETS(Q$2,$E19:P19,$E$2:P$2),0)*Q$4</f>
        <v>217010.22071578435</v>
      </c>
      <c r="R45" s="22">
        <f>MAX(_xlfn.FORECAST.ETS(R$2,$E19:Q19,$E$2:Q$2),0)*R$4</f>
        <v>224839.88666926962</v>
      </c>
      <c r="S45" s="22">
        <f>MAX(_xlfn.FORECAST.ETS(S$2,$E19:R19,$E$2:R$2),0)*S$4</f>
        <v>232669.55262275485</v>
      </c>
      <c r="T45" s="22">
        <f>MAX(_xlfn.FORECAST.ETS(T$2,$E19:S19,$E$2:S$2),0)*T$4</f>
        <v>240499.21857624009</v>
      </c>
      <c r="U45" s="22">
        <f>MAX(_xlfn.FORECAST.ETS(U$2,$E19:T19,$E$2:T$2),0)*U$4</f>
        <v>248328.88452972533</v>
      </c>
      <c r="V45" s="22">
        <f>MAX(_xlfn.FORECAST.ETS(V$2,$E19:U19,$E$2:U$2),0)*V$4</f>
        <v>256158.55048321057</v>
      </c>
      <c r="W45" s="22">
        <f>MAX(_xlfn.FORECAST.ETS(W$2,$E19:V19,$E$2:V$2),0)*W$4</f>
        <v>263988.21643669583</v>
      </c>
      <c r="X45" s="22">
        <f>MAX(_xlfn.FORECAST.ETS(X$2,$E19:W19,$E$2:W$2),0)*X$4</f>
        <v>271817.88239018107</v>
      </c>
      <c r="Y45" s="22">
        <f>MAX(_xlfn.FORECAST.ETS(Y$2,$E19:X19,$E$2:X$2),0)*Y$4</f>
        <v>0</v>
      </c>
      <c r="Z45" s="22">
        <f>MAX(_xlfn.FORECAST.ETS(Z$2,$E19:Y19,$E$2:Y$2),0)*Z$4</f>
        <v>0</v>
      </c>
      <c r="AA45" s="22">
        <f>MAX(_xlfn.FORECAST.ETS(AA$2,$E19:Z19,$E$2:Z$2),0)*AA$4</f>
        <v>0</v>
      </c>
      <c r="AB45" s="22">
        <f>MAX(_xlfn.FORECAST.ETS(AB$2,$E19:AA19,$E$2:AA$2),0)*AB$4</f>
        <v>0</v>
      </c>
      <c r="AC45" s="22">
        <f>MAX(_xlfn.FORECAST.ETS(AC$2,$E19:AB19,$E$2:AB$2),0)*AC$4</f>
        <v>0</v>
      </c>
      <c r="AD45" s="22">
        <f>MAX(_xlfn.FORECAST.ETS(AD$2,$E19:AC19,$E$2:AC$2),0)*AD$4</f>
        <v>0</v>
      </c>
      <c r="AE45" s="22">
        <f>MAX(_xlfn.FORECAST.ETS(AE$2,$E19:AD19,$E$2:AD$2),0)*AE$4</f>
        <v>0</v>
      </c>
      <c r="AF45" s="22">
        <f>MAX(_xlfn.FORECAST.ETS(AF$2,$E19:AE19,$E$2:AE$2),0)*AF$4</f>
        <v>0</v>
      </c>
      <c r="AG45" s="22">
        <f>MAX(_xlfn.FORECAST.ETS(AG$2,$E19:AF19,$E$2:AF$2),0)*AG$4</f>
        <v>0</v>
      </c>
      <c r="AH45" s="22">
        <f>MAX(_xlfn.FORECAST.ETS(AH$2,$E19:AG19,$E$2:AG$2),0)*AH$4</f>
        <v>0</v>
      </c>
      <c r="AI45" s="22">
        <f>MAX(_xlfn.FORECAST.ETS(AI$2,$E19:AH19,$E$2:AH$2),0)*AI$4</f>
        <v>0</v>
      </c>
      <c r="AJ45" s="22">
        <f>MAX(_xlfn.FORECAST.ETS(AJ$2,$E19:AI19,$E$2:AI$2),0)*AJ$4</f>
        <v>0</v>
      </c>
      <c r="AK45" s="22">
        <f>MAX(_xlfn.FORECAST.ETS(AK$2,$E19:AJ19,$E$2:AJ$2),0)*AK$4</f>
        <v>0</v>
      </c>
      <c r="AL45" s="22">
        <f>MAX(_xlfn.FORECAST.ETS(AL$2,$E19:AK19,$E$2:AK$2),0)*AL$4</f>
        <v>0</v>
      </c>
      <c r="AM45" s="22">
        <f>MAX(_xlfn.FORECAST.ETS(AM$2,$E19:AL19,$E$2:AL$2),0)*AM$4</f>
        <v>0</v>
      </c>
      <c r="AN45" s="22">
        <f>MAX(_xlfn.FORECAST.ETS(AN$2,$E19:AM19,$E$2:AM$2),0)*AN$4</f>
        <v>0</v>
      </c>
    </row>
    <row r="46" spans="1:40" x14ac:dyDescent="0.25">
      <c r="A46">
        <v>61081</v>
      </c>
      <c r="B46" t="s">
        <v>1</v>
      </c>
      <c r="C46" s="8">
        <f t="shared" ref="C46:C54" si="42">SUM(E46:AN46)</f>
        <v>868724.67663433566</v>
      </c>
      <c r="D46" s="8"/>
      <c r="E46" s="22"/>
      <c r="F46" s="22"/>
      <c r="G46" s="22">
        <f>MAX(_xlfn.FORECAST.ETS(G$2,$E20:F20,$E$2:F$2),0)*G$4</f>
        <v>0</v>
      </c>
      <c r="H46" s="22">
        <f>MAX(_xlfn.FORECAST.ETS(H$2,$E20:G20,$E$2:G$2),0)*H$4</f>
        <v>0</v>
      </c>
      <c r="I46" s="22">
        <f>MAX(_xlfn.FORECAST.ETS(I$2,$E20:H20,$E$2:H$2),0)*I$4</f>
        <v>0</v>
      </c>
      <c r="J46" s="22">
        <f>MAX(_xlfn.FORECAST.ETS(J$2,$E20:I20,$E$2:I$2),0)*J$4</f>
        <v>0</v>
      </c>
      <c r="K46" s="22">
        <f>MAX(_xlfn.FORECAST.ETS(K$2,$E20:J20,$E$2:J$2),0)*K$4</f>
        <v>0</v>
      </c>
      <c r="L46" s="22">
        <f>MAX(_xlfn.FORECAST.ETS(L$2,$E20:K20,$E$2:K$2),0)*L$4</f>
        <v>89152.029244888778</v>
      </c>
      <c r="M46" s="22">
        <f>MAX(_xlfn.FORECAST.ETS(M$2,$E20:L20,$E$2:L$2),0)*M$4</f>
        <v>96092.240923367834</v>
      </c>
      <c r="N46" s="22">
        <f>MAX(_xlfn.FORECAST.ETS(N$2,$E20:M20,$E$2:M$2),0)*N$4</f>
        <v>74553.529609933801</v>
      </c>
      <c r="O46" s="22">
        <f>MAX(_xlfn.FORECAST.ETS(O$2,$E20:N20,$E$2:N$2),0)*O$4</f>
        <v>87948.841729689069</v>
      </c>
      <c r="P46" s="22">
        <f>MAX(_xlfn.FORECAST.ETS(P$2,$E20:O20,$E$2:O$2),0)*P$4</f>
        <v>66410.130416255037</v>
      </c>
      <c r="Q46" s="22">
        <f>MAX(_xlfn.FORECAST.ETS(Q$2,$E20:P20,$E$2:P$2),0)*Q$4</f>
        <v>79805.442536010305</v>
      </c>
      <c r="R46" s="22">
        <f>MAX(_xlfn.FORECAST.ETS(R$2,$E20:Q20,$E$2:Q$2),0)*R$4</f>
        <v>58266.731222576273</v>
      </c>
      <c r="S46" s="22">
        <f>MAX(_xlfn.FORECAST.ETS(S$2,$E20:R20,$E$2:R$2),0)*S$4</f>
        <v>71662.043342331541</v>
      </c>
      <c r="T46" s="22">
        <f>MAX(_xlfn.FORECAST.ETS(T$2,$E20:S20,$E$2:S$2),0)*T$4</f>
        <v>50123.332028897508</v>
      </c>
      <c r="U46" s="22">
        <f>MAX(_xlfn.FORECAST.ETS(U$2,$E20:T20,$E$2:T$2),0)*U$4</f>
        <v>63518.644148652776</v>
      </c>
      <c r="V46" s="22">
        <f>MAX(_xlfn.FORECAST.ETS(V$2,$E20:U20,$E$2:U$2),0)*V$4</f>
        <v>41979.932835218744</v>
      </c>
      <c r="W46" s="22">
        <f>MAX(_xlfn.FORECAST.ETS(W$2,$E20:V20,$E$2:V$2),0)*W$4</f>
        <v>55375.244954974012</v>
      </c>
      <c r="X46" s="22">
        <f>MAX(_xlfn.FORECAST.ETS(X$2,$E20:W20,$E$2:W$2),0)*X$4</f>
        <v>33836.53364153998</v>
      </c>
      <c r="Y46" s="22">
        <f>MAX(_xlfn.FORECAST.ETS(Y$2,$E20:X20,$E$2:X$2),0)*Y$4</f>
        <v>0</v>
      </c>
      <c r="Z46" s="22">
        <f>MAX(_xlfn.FORECAST.ETS(Z$2,$E20:Y20,$E$2:Y$2),0)*Z$4</f>
        <v>0</v>
      </c>
      <c r="AA46" s="22">
        <f>MAX(_xlfn.FORECAST.ETS(AA$2,$E20:Z20,$E$2:Z$2),0)*AA$4</f>
        <v>0</v>
      </c>
      <c r="AB46" s="22">
        <f>MAX(_xlfn.FORECAST.ETS(AB$2,$E20:AA20,$E$2:AA$2),0)*AB$4</f>
        <v>0</v>
      </c>
      <c r="AC46" s="22">
        <f>MAX(_xlfn.FORECAST.ETS(AC$2,$E20:AB20,$E$2:AB$2),0)*AC$4</f>
        <v>0</v>
      </c>
      <c r="AD46" s="22">
        <f>MAX(_xlfn.FORECAST.ETS(AD$2,$E20:AC20,$E$2:AC$2),0)*AD$4</f>
        <v>0</v>
      </c>
      <c r="AE46" s="22">
        <f>MAX(_xlfn.FORECAST.ETS(AE$2,$E20:AD20,$E$2:AD$2),0)*AE$4</f>
        <v>0</v>
      </c>
      <c r="AF46" s="22">
        <f>MAX(_xlfn.FORECAST.ETS(AF$2,$E20:AE20,$E$2:AE$2),0)*AF$4</f>
        <v>0</v>
      </c>
      <c r="AG46" s="22">
        <f>MAX(_xlfn.FORECAST.ETS(AG$2,$E20:AF20,$E$2:AF$2),0)*AG$4</f>
        <v>0</v>
      </c>
      <c r="AH46" s="22">
        <f>MAX(_xlfn.FORECAST.ETS(AH$2,$E20:AG20,$E$2:AG$2),0)*AH$4</f>
        <v>0</v>
      </c>
      <c r="AI46" s="22">
        <f>MAX(_xlfn.FORECAST.ETS(AI$2,$E20:AH20,$E$2:AH$2),0)*AI$4</f>
        <v>0</v>
      </c>
      <c r="AJ46" s="22">
        <f>MAX(_xlfn.FORECAST.ETS(AJ$2,$E20:AI20,$E$2:AI$2),0)*AJ$4</f>
        <v>0</v>
      </c>
      <c r="AK46" s="22">
        <f>MAX(_xlfn.FORECAST.ETS(AK$2,$E20:AJ20,$E$2:AJ$2),0)*AK$4</f>
        <v>0</v>
      </c>
      <c r="AL46" s="22">
        <f>MAX(_xlfn.FORECAST.ETS(AL$2,$E20:AK20,$E$2:AK$2),0)*AL$4</f>
        <v>0</v>
      </c>
      <c r="AM46" s="22">
        <f>MAX(_xlfn.FORECAST.ETS(AM$2,$E20:AL20,$E$2:AL$2),0)*AM$4</f>
        <v>0</v>
      </c>
      <c r="AN46" s="22">
        <f>MAX(_xlfn.FORECAST.ETS(AN$2,$E20:AM20,$E$2:AM$2),0)*AN$4</f>
        <v>0</v>
      </c>
    </row>
    <row r="47" spans="1:40" x14ac:dyDescent="0.25">
      <c r="A47">
        <v>61085</v>
      </c>
      <c r="B47" t="s">
        <v>2</v>
      </c>
      <c r="C47" s="8">
        <f t="shared" si="42"/>
        <v>658107.42124933575</v>
      </c>
      <c r="D47" s="8"/>
      <c r="E47" s="22"/>
      <c r="F47" s="22"/>
      <c r="G47" s="22">
        <f>MAX(_xlfn.FORECAST.ETS(G$2,$E21:F21,$E$2:F$2),0)*G$4</f>
        <v>0</v>
      </c>
      <c r="H47" s="22">
        <f>MAX(_xlfn.FORECAST.ETS(H$2,$E21:G21,$E$2:G$2),0)*H$4</f>
        <v>0</v>
      </c>
      <c r="I47" s="22">
        <f>MAX(_xlfn.FORECAST.ETS(I$2,$E21:H21,$E$2:H$2),0)*I$4</f>
        <v>0</v>
      </c>
      <c r="J47" s="22">
        <f>MAX(_xlfn.FORECAST.ETS(J$2,$E21:I21,$E$2:I$2),0)*J$4</f>
        <v>0</v>
      </c>
      <c r="K47" s="22">
        <f>MAX(_xlfn.FORECAST.ETS(K$2,$E21:J21,$E$2:J$2),0)*K$4</f>
        <v>0</v>
      </c>
      <c r="L47" s="22">
        <f>MAX(_xlfn.FORECAST.ETS(L$2,$E21:K21,$E$2:K$2),0)*L$4</f>
        <v>52317.847910308563</v>
      </c>
      <c r="M47" s="22">
        <f>MAX(_xlfn.FORECAST.ETS(M$2,$E21:L21,$E$2:L$2),0)*M$4</f>
        <v>47186.919822739001</v>
      </c>
      <c r="N47" s="22">
        <f>MAX(_xlfn.FORECAST.ETS(N$2,$E21:M21,$E$2:M$2),0)*N$4</f>
        <v>63092.804106655909</v>
      </c>
      <c r="O47" s="22">
        <f>MAX(_xlfn.FORECAST.ETS(O$2,$E21:N21,$E$2:N$2),0)*O$4</f>
        <v>45323.960814827587</v>
      </c>
      <c r="P47" s="22">
        <f>MAX(_xlfn.FORECAST.ETS(P$2,$E21:O21,$E$2:O$2),0)*P$4</f>
        <v>61229.845098744496</v>
      </c>
      <c r="Q47" s="22">
        <f>MAX(_xlfn.FORECAST.ETS(Q$2,$E21:P21,$E$2:P$2),0)*Q$4</f>
        <v>43461.001806916174</v>
      </c>
      <c r="R47" s="22">
        <f>MAX(_xlfn.FORECAST.ETS(R$2,$E21:Q21,$E$2:Q$2),0)*R$4</f>
        <v>59366.886090833083</v>
      </c>
      <c r="S47" s="22">
        <f>MAX(_xlfn.FORECAST.ETS(S$2,$E21:R21,$E$2:R$2),0)*S$4</f>
        <v>41598.042799004776</v>
      </c>
      <c r="T47" s="22">
        <f>MAX(_xlfn.FORECAST.ETS(T$2,$E21:S21,$E$2:S$2),0)*T$4</f>
        <v>57503.927082921669</v>
      </c>
      <c r="U47" s="22">
        <f>MAX(_xlfn.FORECAST.ETS(U$2,$E21:T21,$E$2:T$2),0)*U$4</f>
        <v>39735.083791093362</v>
      </c>
      <c r="V47" s="22">
        <f>MAX(_xlfn.FORECAST.ETS(V$2,$E21:U21,$E$2:U$2),0)*V$4</f>
        <v>55640.968075010256</v>
      </c>
      <c r="W47" s="22">
        <f>MAX(_xlfn.FORECAST.ETS(W$2,$E21:V21,$E$2:V$2),0)*W$4</f>
        <v>37872.124783181949</v>
      </c>
      <c r="X47" s="22">
        <f>MAX(_xlfn.FORECAST.ETS(X$2,$E21:W21,$E$2:W$2),0)*X$4</f>
        <v>53778.009067098843</v>
      </c>
      <c r="Y47" s="22">
        <f>MAX(_xlfn.FORECAST.ETS(Y$2,$E21:X21,$E$2:X$2),0)*Y$4</f>
        <v>0</v>
      </c>
      <c r="Z47" s="22">
        <f>MAX(_xlfn.FORECAST.ETS(Z$2,$E21:Y21,$E$2:Y$2),0)*Z$4</f>
        <v>0</v>
      </c>
      <c r="AA47" s="22">
        <f>MAX(_xlfn.FORECAST.ETS(AA$2,$E21:Z21,$E$2:Z$2),0)*AA$4</f>
        <v>0</v>
      </c>
      <c r="AB47" s="22">
        <f>MAX(_xlfn.FORECAST.ETS(AB$2,$E21:AA21,$E$2:AA$2),0)*AB$4</f>
        <v>0</v>
      </c>
      <c r="AC47" s="22">
        <f>MAX(_xlfn.FORECAST.ETS(AC$2,$E21:AB21,$E$2:AB$2),0)*AC$4</f>
        <v>0</v>
      </c>
      <c r="AD47" s="22">
        <f>MAX(_xlfn.FORECAST.ETS(AD$2,$E21:AC21,$E$2:AC$2),0)*AD$4</f>
        <v>0</v>
      </c>
      <c r="AE47" s="22">
        <f>MAX(_xlfn.FORECAST.ETS(AE$2,$E21:AD21,$E$2:AD$2),0)*AE$4</f>
        <v>0</v>
      </c>
      <c r="AF47" s="22">
        <f>MAX(_xlfn.FORECAST.ETS(AF$2,$E21:AE21,$E$2:AE$2),0)*AF$4</f>
        <v>0</v>
      </c>
      <c r="AG47" s="22">
        <f>MAX(_xlfn.FORECAST.ETS(AG$2,$E21:AF21,$E$2:AF$2),0)*AG$4</f>
        <v>0</v>
      </c>
      <c r="AH47" s="22">
        <f>MAX(_xlfn.FORECAST.ETS(AH$2,$E21:AG21,$E$2:AG$2),0)*AH$4</f>
        <v>0</v>
      </c>
      <c r="AI47" s="22">
        <f>MAX(_xlfn.FORECAST.ETS(AI$2,$E21:AH21,$E$2:AH$2),0)*AI$4</f>
        <v>0</v>
      </c>
      <c r="AJ47" s="22">
        <f>MAX(_xlfn.FORECAST.ETS(AJ$2,$E21:AI21,$E$2:AI$2),0)*AJ$4</f>
        <v>0</v>
      </c>
      <c r="AK47" s="22">
        <f>MAX(_xlfn.FORECAST.ETS(AK$2,$E21:AJ21,$E$2:AJ$2),0)*AK$4</f>
        <v>0</v>
      </c>
      <c r="AL47" s="22">
        <f>MAX(_xlfn.FORECAST.ETS(AL$2,$E21:AK21,$E$2:AK$2),0)*AL$4</f>
        <v>0</v>
      </c>
      <c r="AM47" s="22">
        <f>MAX(_xlfn.FORECAST.ETS(AM$2,$E21:AL21,$E$2:AL$2),0)*AM$4</f>
        <v>0</v>
      </c>
      <c r="AN47" s="22">
        <f>MAX(_xlfn.FORECAST.ETS(AN$2,$E21:AM21,$E$2:AM$2),0)*AN$4</f>
        <v>0</v>
      </c>
    </row>
    <row r="48" spans="1:40" x14ac:dyDescent="0.25">
      <c r="A48">
        <v>61082</v>
      </c>
      <c r="B48" t="s">
        <v>3</v>
      </c>
      <c r="C48" s="8">
        <f t="shared" si="42"/>
        <v>978176.22423399182</v>
      </c>
      <c r="D48" s="8"/>
      <c r="E48" s="22"/>
      <c r="F48" s="22"/>
      <c r="G48" s="22">
        <f>MAX(_xlfn.FORECAST.ETS(G$2,$E22:F22,$E$2:F$2),0)*G$4</f>
        <v>0</v>
      </c>
      <c r="H48" s="22">
        <f>MAX(_xlfn.FORECAST.ETS(H$2,$E22:G22,$E$2:G$2),0)*H$4</f>
        <v>0</v>
      </c>
      <c r="I48" s="22">
        <f>MAX(_xlfn.FORECAST.ETS(I$2,$E22:H22,$E$2:H$2),0)*I$4</f>
        <v>0</v>
      </c>
      <c r="J48" s="22">
        <f>MAX(_xlfn.FORECAST.ETS(J$2,$E22:I22,$E$2:I$2),0)*J$4</f>
        <v>0</v>
      </c>
      <c r="K48" s="22">
        <f>MAX(_xlfn.FORECAST.ETS(K$2,$E22:J22,$E$2:J$2),0)*K$4</f>
        <v>0</v>
      </c>
      <c r="L48" s="22">
        <f>MAX(_xlfn.FORECAST.ETS(L$2,$E22:K22,$E$2:K$2),0)*L$4</f>
        <v>85894.906530940236</v>
      </c>
      <c r="M48" s="22">
        <f>MAX(_xlfn.FORECAST.ETS(M$2,$E22:L22,$E$2:L$2),0)*M$4</f>
        <v>89023.204734185681</v>
      </c>
      <c r="N48" s="22">
        <f>MAX(_xlfn.FORECAST.ETS(N$2,$E22:M22,$E$2:M$2),0)*N$4</f>
        <v>86356.581414379965</v>
      </c>
      <c r="O48" s="22">
        <f>MAX(_xlfn.FORECAST.ETS(O$2,$E22:N22,$E$2:N$2),0)*O$4</f>
        <v>83689.958094574264</v>
      </c>
      <c r="P48" s="22">
        <f>MAX(_xlfn.FORECAST.ETS(P$2,$E22:O22,$E$2:O$2),0)*P$4</f>
        <v>81023.334774768562</v>
      </c>
      <c r="Q48" s="22">
        <f>MAX(_xlfn.FORECAST.ETS(Q$2,$E22:P22,$E$2:P$2),0)*Q$4</f>
        <v>78356.711454962846</v>
      </c>
      <c r="R48" s="22">
        <f>MAX(_xlfn.FORECAST.ETS(R$2,$E22:Q22,$E$2:Q$2),0)*R$4</f>
        <v>75690.088135157144</v>
      </c>
      <c r="S48" s="22">
        <f>MAX(_xlfn.FORECAST.ETS(S$2,$E22:R22,$E$2:R$2),0)*S$4</f>
        <v>73023.464815351443</v>
      </c>
      <c r="T48" s="22">
        <f>MAX(_xlfn.FORECAST.ETS(T$2,$E22:S22,$E$2:S$2),0)*T$4</f>
        <v>70356.841495545727</v>
      </c>
      <c r="U48" s="22">
        <f>MAX(_xlfn.FORECAST.ETS(U$2,$E22:T22,$E$2:T$2),0)*U$4</f>
        <v>67690.218175740025</v>
      </c>
      <c r="V48" s="22">
        <f>MAX(_xlfn.FORECAST.ETS(V$2,$E22:U22,$E$2:U$2),0)*V$4</f>
        <v>65023.594855934323</v>
      </c>
      <c r="W48" s="22">
        <f>MAX(_xlfn.FORECAST.ETS(W$2,$E22:V22,$E$2:V$2),0)*W$4</f>
        <v>62356.971536128614</v>
      </c>
      <c r="X48" s="22">
        <f>MAX(_xlfn.FORECAST.ETS(X$2,$E22:W22,$E$2:W$2),0)*X$4</f>
        <v>59690.348216322906</v>
      </c>
      <c r="Y48" s="22">
        <f>MAX(_xlfn.FORECAST.ETS(Y$2,$E22:X22,$E$2:X$2),0)*Y$4</f>
        <v>0</v>
      </c>
      <c r="Z48" s="22">
        <f>MAX(_xlfn.FORECAST.ETS(Z$2,$E22:Y22,$E$2:Y$2),0)*Z$4</f>
        <v>0</v>
      </c>
      <c r="AA48" s="22">
        <f>MAX(_xlfn.FORECAST.ETS(AA$2,$E22:Z22,$E$2:Z$2),0)*AA$4</f>
        <v>0</v>
      </c>
      <c r="AB48" s="22">
        <f>MAX(_xlfn.FORECAST.ETS(AB$2,$E22:AA22,$E$2:AA$2),0)*AB$4</f>
        <v>0</v>
      </c>
      <c r="AC48" s="22">
        <f>MAX(_xlfn.FORECAST.ETS(AC$2,$E22:AB22,$E$2:AB$2),0)*AC$4</f>
        <v>0</v>
      </c>
      <c r="AD48" s="22">
        <f>MAX(_xlfn.FORECAST.ETS(AD$2,$E22:AC22,$E$2:AC$2),0)*AD$4</f>
        <v>0</v>
      </c>
      <c r="AE48" s="22">
        <f>MAX(_xlfn.FORECAST.ETS(AE$2,$E22:AD22,$E$2:AD$2),0)*AE$4</f>
        <v>0</v>
      </c>
      <c r="AF48" s="22">
        <f>MAX(_xlfn.FORECAST.ETS(AF$2,$E22:AE22,$E$2:AE$2),0)*AF$4</f>
        <v>0</v>
      </c>
      <c r="AG48" s="22">
        <f>MAX(_xlfn.FORECAST.ETS(AG$2,$E22:AF22,$E$2:AF$2),0)*AG$4</f>
        <v>0</v>
      </c>
      <c r="AH48" s="22">
        <f>MAX(_xlfn.FORECAST.ETS(AH$2,$E22:AG22,$E$2:AG$2),0)*AH$4</f>
        <v>0</v>
      </c>
      <c r="AI48" s="22">
        <f>MAX(_xlfn.FORECAST.ETS(AI$2,$E22:AH22,$E$2:AH$2),0)*AI$4</f>
        <v>0</v>
      </c>
      <c r="AJ48" s="22">
        <f>MAX(_xlfn.FORECAST.ETS(AJ$2,$E22:AI22,$E$2:AI$2),0)*AJ$4</f>
        <v>0</v>
      </c>
      <c r="AK48" s="22">
        <f>MAX(_xlfn.FORECAST.ETS(AK$2,$E22:AJ22,$E$2:AJ$2),0)*AK$4</f>
        <v>0</v>
      </c>
      <c r="AL48" s="22">
        <f>MAX(_xlfn.FORECAST.ETS(AL$2,$E22:AK22,$E$2:AK$2),0)*AL$4</f>
        <v>0</v>
      </c>
      <c r="AM48" s="22">
        <f>MAX(_xlfn.FORECAST.ETS(AM$2,$E22:AL22,$E$2:AL$2),0)*AM$4</f>
        <v>0</v>
      </c>
      <c r="AN48" s="22">
        <f>MAX(_xlfn.FORECAST.ETS(AN$2,$E22:AM22,$E$2:AM$2),0)*AN$4</f>
        <v>0</v>
      </c>
    </row>
    <row r="49" spans="1:40" x14ac:dyDescent="0.25">
      <c r="A49">
        <v>61165</v>
      </c>
      <c r="B49" t="s">
        <v>4</v>
      </c>
      <c r="C49" s="8">
        <f t="shared" si="42"/>
        <v>807615.75372415758</v>
      </c>
      <c r="D49" s="8"/>
      <c r="E49" s="22"/>
      <c r="F49" s="22"/>
      <c r="G49" s="22">
        <f>MAX(_xlfn.FORECAST.ETS(G$2,$E23:F23,$E$2:F$2),0)*G$4</f>
        <v>0</v>
      </c>
      <c r="H49" s="22">
        <f>MAX(_xlfn.FORECAST.ETS(H$2,$E23:G23,$E$2:G$2),0)*H$4</f>
        <v>0</v>
      </c>
      <c r="I49" s="22">
        <f>MAX(_xlfn.FORECAST.ETS(I$2,$E23:H23,$E$2:H$2),0)*I$4</f>
        <v>0</v>
      </c>
      <c r="J49" s="22">
        <f>MAX(_xlfn.FORECAST.ETS(J$2,$E23:I23,$E$2:I$2),0)*J$4</f>
        <v>0</v>
      </c>
      <c r="K49" s="22">
        <f>MAX(_xlfn.FORECAST.ETS(K$2,$E23:J23,$E$2:J$2),0)*K$4</f>
        <v>0</v>
      </c>
      <c r="L49" s="22">
        <f>MAX(_xlfn.FORECAST.ETS(L$2,$E23:K23,$E$2:K$2),0)*L$4</f>
        <v>82304.391662286347</v>
      </c>
      <c r="M49" s="22">
        <f>MAX(_xlfn.FORECAST.ETS(M$2,$E23:L23,$E$2:L$2),0)*M$4</f>
        <v>80458.032894412507</v>
      </c>
      <c r="N49" s="22">
        <f>MAX(_xlfn.FORECAST.ETS(N$2,$E23:M23,$E$2:M$2),0)*N$4</f>
        <v>76818.865732729493</v>
      </c>
      <c r="O49" s="22">
        <f>MAX(_xlfn.FORECAST.ETS(O$2,$E23:N23,$E$2:N$2),0)*O$4</f>
        <v>73179.69857104648</v>
      </c>
      <c r="P49" s="22">
        <f>MAX(_xlfn.FORECAST.ETS(P$2,$E23:O23,$E$2:O$2),0)*P$4</f>
        <v>69540.531409363466</v>
      </c>
      <c r="Q49" s="22">
        <f>MAX(_xlfn.FORECAST.ETS(Q$2,$E23:P23,$E$2:P$2),0)*Q$4</f>
        <v>65901.364247680453</v>
      </c>
      <c r="R49" s="22">
        <f>MAX(_xlfn.FORECAST.ETS(R$2,$E23:Q23,$E$2:Q$2),0)*R$4</f>
        <v>62262.197085997439</v>
      </c>
      <c r="S49" s="22">
        <f>MAX(_xlfn.FORECAST.ETS(S$2,$E23:R23,$E$2:R$2),0)*S$4</f>
        <v>58623.029924314425</v>
      </c>
      <c r="T49" s="22">
        <f>MAX(_xlfn.FORECAST.ETS(T$2,$E23:S23,$E$2:S$2),0)*T$4</f>
        <v>54983.862762631412</v>
      </c>
      <c r="U49" s="22">
        <f>MAX(_xlfn.FORECAST.ETS(U$2,$E23:T23,$E$2:T$2),0)*U$4</f>
        <v>51344.695600948398</v>
      </c>
      <c r="V49" s="22">
        <f>MAX(_xlfn.FORECAST.ETS(V$2,$E23:U23,$E$2:U$2),0)*V$4</f>
        <v>47705.528439265392</v>
      </c>
      <c r="W49" s="22">
        <f>MAX(_xlfn.FORECAST.ETS(W$2,$E23:V23,$E$2:V$2),0)*W$4</f>
        <v>44066.361277582379</v>
      </c>
      <c r="X49" s="22">
        <f>MAX(_xlfn.FORECAST.ETS(X$2,$E23:W23,$E$2:W$2),0)*X$4</f>
        <v>40427.194115899365</v>
      </c>
      <c r="Y49" s="22">
        <f>MAX(_xlfn.FORECAST.ETS(Y$2,$E23:X23,$E$2:X$2),0)*Y$4</f>
        <v>0</v>
      </c>
      <c r="Z49" s="22">
        <f>MAX(_xlfn.FORECAST.ETS(Z$2,$E23:Y23,$E$2:Y$2),0)*Z$4</f>
        <v>0</v>
      </c>
      <c r="AA49" s="22">
        <f>MAX(_xlfn.FORECAST.ETS(AA$2,$E23:Z23,$E$2:Z$2),0)*AA$4</f>
        <v>0</v>
      </c>
      <c r="AB49" s="22">
        <f>MAX(_xlfn.FORECAST.ETS(AB$2,$E23:AA23,$E$2:AA$2),0)*AB$4</f>
        <v>0</v>
      </c>
      <c r="AC49" s="22">
        <f>MAX(_xlfn.FORECAST.ETS(AC$2,$E23:AB23,$E$2:AB$2),0)*AC$4</f>
        <v>0</v>
      </c>
      <c r="AD49" s="22">
        <f>MAX(_xlfn.FORECAST.ETS(AD$2,$E23:AC23,$E$2:AC$2),0)*AD$4</f>
        <v>0</v>
      </c>
      <c r="AE49" s="22">
        <f>MAX(_xlfn.FORECAST.ETS(AE$2,$E23:AD23,$E$2:AD$2),0)*AE$4</f>
        <v>0</v>
      </c>
      <c r="AF49" s="22">
        <f>MAX(_xlfn.FORECAST.ETS(AF$2,$E23:AE23,$E$2:AE$2),0)*AF$4</f>
        <v>0</v>
      </c>
      <c r="AG49" s="22">
        <f>MAX(_xlfn.FORECAST.ETS(AG$2,$E23:AF23,$E$2:AF$2),0)*AG$4</f>
        <v>0</v>
      </c>
      <c r="AH49" s="22">
        <f>MAX(_xlfn.FORECAST.ETS(AH$2,$E23:AG23,$E$2:AG$2),0)*AH$4</f>
        <v>0</v>
      </c>
      <c r="AI49" s="22">
        <f>MAX(_xlfn.FORECAST.ETS(AI$2,$E23:AH23,$E$2:AH$2),0)*AI$4</f>
        <v>0</v>
      </c>
      <c r="AJ49" s="22">
        <f>MAX(_xlfn.FORECAST.ETS(AJ$2,$E23:AI23,$E$2:AI$2),0)*AJ$4</f>
        <v>0</v>
      </c>
      <c r="AK49" s="22">
        <f>MAX(_xlfn.FORECAST.ETS(AK$2,$E23:AJ23,$E$2:AJ$2),0)*AK$4</f>
        <v>0</v>
      </c>
      <c r="AL49" s="22">
        <f>MAX(_xlfn.FORECAST.ETS(AL$2,$E23:AK23,$E$2:AK$2),0)*AL$4</f>
        <v>0</v>
      </c>
      <c r="AM49" s="22">
        <f>MAX(_xlfn.FORECAST.ETS(AM$2,$E23:AL23,$E$2:AL$2),0)*AM$4</f>
        <v>0</v>
      </c>
      <c r="AN49" s="22">
        <f>MAX(_xlfn.FORECAST.ETS(AN$2,$E23:AM23,$E$2:AM$2),0)*AN$4</f>
        <v>0</v>
      </c>
    </row>
    <row r="50" spans="1:40" x14ac:dyDescent="0.25">
      <c r="A50">
        <v>61083</v>
      </c>
      <c r="B50" t="s">
        <v>5</v>
      </c>
      <c r="C50" s="8">
        <f t="shared" si="42"/>
        <v>209320.3406233415</v>
      </c>
      <c r="D50" s="8"/>
      <c r="E50" s="22"/>
      <c r="F50" s="22"/>
      <c r="G50" s="22">
        <f>MAX(_xlfn.FORECAST.ETS(G$2,$E24:F24,$E$2:F$2),0)*G$4</f>
        <v>0</v>
      </c>
      <c r="H50" s="22">
        <f>MAX(_xlfn.FORECAST.ETS(H$2,$E24:G24,$E$2:G$2),0)*H$4</f>
        <v>0</v>
      </c>
      <c r="I50" s="22">
        <f>MAX(_xlfn.FORECAST.ETS(I$2,$E24:H24,$E$2:H$2),0)*I$4</f>
        <v>0</v>
      </c>
      <c r="J50" s="22">
        <f>MAX(_xlfn.FORECAST.ETS(J$2,$E24:I24,$E$2:I$2),0)*J$4</f>
        <v>0</v>
      </c>
      <c r="K50" s="22">
        <f>MAX(_xlfn.FORECAST.ETS(K$2,$E24:J24,$E$2:J$2),0)*K$4</f>
        <v>0</v>
      </c>
      <c r="L50" s="22">
        <f>MAX(_xlfn.FORECAST.ETS(L$2,$E24:K24,$E$2:K$2),0)*L$4</f>
        <v>25337.906156751931</v>
      </c>
      <c r="M50" s="22">
        <f>MAX(_xlfn.FORECAST.ETS(M$2,$E24:L24,$E$2:L$2),0)*M$4</f>
        <v>15255.923449735294</v>
      </c>
      <c r="N50" s="22">
        <f>MAX(_xlfn.FORECAST.ETS(N$2,$E24:M24,$E$2:M$2),0)*N$4</f>
        <v>15269.731829580229</v>
      </c>
      <c r="O50" s="22">
        <f>MAX(_xlfn.FORECAST.ETS(O$2,$E24:N24,$E$2:N$2),0)*O$4</f>
        <v>15283.540209425173</v>
      </c>
      <c r="P50" s="22">
        <f>MAX(_xlfn.FORECAST.ETS(P$2,$E24:O24,$E$2:O$2),0)*P$4</f>
        <v>15297.34858927011</v>
      </c>
      <c r="Q50" s="22">
        <f>MAX(_xlfn.FORECAST.ETS(Q$2,$E24:P24,$E$2:P$2),0)*Q$4</f>
        <v>15311.156969115054</v>
      </c>
      <c r="R50" s="22">
        <f>MAX(_xlfn.FORECAST.ETS(R$2,$E24:Q24,$E$2:Q$2),0)*R$4</f>
        <v>15324.96534895999</v>
      </c>
      <c r="S50" s="22">
        <f>MAX(_xlfn.FORECAST.ETS(S$2,$E24:R24,$E$2:R$2),0)*S$4</f>
        <v>15338.773728804934</v>
      </c>
      <c r="T50" s="22">
        <f>MAX(_xlfn.FORECAST.ETS(T$2,$E24:S24,$E$2:S$2),0)*T$4</f>
        <v>15352.582108649871</v>
      </c>
      <c r="U50" s="22">
        <f>MAX(_xlfn.FORECAST.ETS(U$2,$E24:T24,$E$2:T$2),0)*U$4</f>
        <v>15366.390488494815</v>
      </c>
      <c r="V50" s="22">
        <f>MAX(_xlfn.FORECAST.ETS(V$2,$E24:U24,$E$2:U$2),0)*V$4</f>
        <v>15380.19886833975</v>
      </c>
      <c r="W50" s="22">
        <f>MAX(_xlfn.FORECAST.ETS(W$2,$E24:V24,$E$2:V$2),0)*W$4</f>
        <v>15394.007248184695</v>
      </c>
      <c r="X50" s="22">
        <f>MAX(_xlfn.FORECAST.ETS(X$2,$E24:W24,$E$2:W$2),0)*X$4</f>
        <v>15407.815628029632</v>
      </c>
      <c r="Y50" s="22">
        <f>MAX(_xlfn.FORECAST.ETS(Y$2,$E24:X24,$E$2:X$2),0)*Y$4</f>
        <v>0</v>
      </c>
      <c r="Z50" s="22">
        <f>MAX(_xlfn.FORECAST.ETS(Z$2,$E24:Y24,$E$2:Y$2),0)*Z$4</f>
        <v>0</v>
      </c>
      <c r="AA50" s="22">
        <f>MAX(_xlfn.FORECAST.ETS(AA$2,$E24:Z24,$E$2:Z$2),0)*AA$4</f>
        <v>0</v>
      </c>
      <c r="AB50" s="22">
        <f>MAX(_xlfn.FORECAST.ETS(AB$2,$E24:AA24,$E$2:AA$2),0)*AB$4</f>
        <v>0</v>
      </c>
      <c r="AC50" s="22">
        <f>MAX(_xlfn.FORECAST.ETS(AC$2,$E24:AB24,$E$2:AB$2),0)*AC$4</f>
        <v>0</v>
      </c>
      <c r="AD50" s="22">
        <f>MAX(_xlfn.FORECAST.ETS(AD$2,$E24:AC24,$E$2:AC$2),0)*AD$4</f>
        <v>0</v>
      </c>
      <c r="AE50" s="22">
        <f>MAX(_xlfn.FORECAST.ETS(AE$2,$E24:AD24,$E$2:AD$2),0)*AE$4</f>
        <v>0</v>
      </c>
      <c r="AF50" s="22">
        <f>MAX(_xlfn.FORECAST.ETS(AF$2,$E24:AE24,$E$2:AE$2),0)*AF$4</f>
        <v>0</v>
      </c>
      <c r="AG50" s="22">
        <f>MAX(_xlfn.FORECAST.ETS(AG$2,$E24:AF24,$E$2:AF$2),0)*AG$4</f>
        <v>0</v>
      </c>
      <c r="AH50" s="22">
        <f>MAX(_xlfn.FORECAST.ETS(AH$2,$E24:AG24,$E$2:AG$2),0)*AH$4</f>
        <v>0</v>
      </c>
      <c r="AI50" s="22">
        <f>MAX(_xlfn.FORECAST.ETS(AI$2,$E24:AH24,$E$2:AH$2),0)*AI$4</f>
        <v>0</v>
      </c>
      <c r="AJ50" s="22">
        <f>MAX(_xlfn.FORECAST.ETS(AJ$2,$E24:AI24,$E$2:AI$2),0)*AJ$4</f>
        <v>0</v>
      </c>
      <c r="AK50" s="22">
        <f>MAX(_xlfn.FORECAST.ETS(AK$2,$E24:AJ24,$E$2:AJ$2),0)*AK$4</f>
        <v>0</v>
      </c>
      <c r="AL50" s="22">
        <f>MAX(_xlfn.FORECAST.ETS(AL$2,$E24:AK24,$E$2:AK$2),0)*AL$4</f>
        <v>0</v>
      </c>
      <c r="AM50" s="22">
        <f>MAX(_xlfn.FORECAST.ETS(AM$2,$E24:AL24,$E$2:AL$2),0)*AM$4</f>
        <v>0</v>
      </c>
      <c r="AN50" s="22">
        <f>MAX(_xlfn.FORECAST.ETS(AN$2,$E24:AM24,$E$2:AM$2),0)*AN$4</f>
        <v>0</v>
      </c>
    </row>
    <row r="51" spans="1:40" x14ac:dyDescent="0.25">
      <c r="A51">
        <v>61084</v>
      </c>
      <c r="B51" t="s">
        <v>6</v>
      </c>
      <c r="C51" s="8">
        <f t="shared" si="42"/>
        <v>4118046.7280008877</v>
      </c>
      <c r="D51" s="8"/>
      <c r="E51" s="22"/>
      <c r="F51" s="22"/>
      <c r="G51" s="22">
        <f>MAX(_xlfn.FORECAST.ETS(G$2,$E25:F25,$E$2:F$2),0)*G$4</f>
        <v>0</v>
      </c>
      <c r="H51" s="22">
        <f>MAX(_xlfn.FORECAST.ETS(H$2,$E25:G25,$E$2:G$2),0)*H$4</f>
        <v>0</v>
      </c>
      <c r="I51" s="22">
        <f>MAX(_xlfn.FORECAST.ETS(I$2,$E25:H25,$E$2:H$2),0)*I$4</f>
        <v>0</v>
      </c>
      <c r="J51" s="22">
        <f>MAX(_xlfn.FORECAST.ETS(J$2,$E25:I25,$E$2:I$2),0)*J$4</f>
        <v>0</v>
      </c>
      <c r="K51" s="22">
        <f>MAX(_xlfn.FORECAST.ETS(K$2,$E25:J25,$E$2:J$2),0)*K$4</f>
        <v>0</v>
      </c>
      <c r="L51" s="22">
        <f>MAX(_xlfn.FORECAST.ETS(L$2,$E25:K25,$E$2:K$2),0)*L$4</f>
        <v>300448.30325909005</v>
      </c>
      <c r="M51" s="22">
        <f>MAX(_xlfn.FORECAST.ETS(M$2,$E25:L25,$E$2:L$2),0)*M$4</f>
        <v>380566.98120081279</v>
      </c>
      <c r="N51" s="22">
        <f>MAX(_xlfn.FORECAST.ETS(N$2,$E25:M25,$E$2:M$2),0)*N$4</f>
        <v>236253.11042396098</v>
      </c>
      <c r="O51" s="22">
        <f>MAX(_xlfn.FORECAST.ETS(O$2,$E25:N25,$E$2:N$2),0)*O$4</f>
        <v>288940.82267407019</v>
      </c>
      <c r="P51" s="22">
        <f>MAX(_xlfn.FORECAST.ETS(P$2,$E25:O25,$E$2:O$2),0)*P$4</f>
        <v>391375.57939783618</v>
      </c>
      <c r="Q51" s="22">
        <f>MAX(_xlfn.FORECAST.ETS(Q$2,$E25:P25,$E$2:P$2),0)*Q$4</f>
        <v>247061.70862098437</v>
      </c>
      <c r="R51" s="22">
        <f>MAX(_xlfn.FORECAST.ETS(R$2,$E25:Q25,$E$2:Q$2),0)*R$4</f>
        <v>299749.42087109358</v>
      </c>
      <c r="S51" s="22">
        <f>MAX(_xlfn.FORECAST.ETS(S$2,$E25:R25,$E$2:R$2),0)*S$4</f>
        <v>402184.17759485956</v>
      </c>
      <c r="T51" s="22">
        <f>MAX(_xlfn.FORECAST.ETS(T$2,$E25:S25,$E$2:S$2),0)*T$4</f>
        <v>257870.30681800781</v>
      </c>
      <c r="U51" s="22">
        <f>MAX(_xlfn.FORECAST.ETS(U$2,$E25:T25,$E$2:T$2),0)*U$4</f>
        <v>310558.01906811702</v>
      </c>
      <c r="V51" s="22">
        <f>MAX(_xlfn.FORECAST.ETS(V$2,$E25:U25,$E$2:U$2),0)*V$4</f>
        <v>412992.775791883</v>
      </c>
      <c r="W51" s="22">
        <f>MAX(_xlfn.FORECAST.ETS(W$2,$E25:V25,$E$2:V$2),0)*W$4</f>
        <v>268678.90501503123</v>
      </c>
      <c r="X51" s="22">
        <f>MAX(_xlfn.FORECAST.ETS(X$2,$E25:W25,$E$2:W$2),0)*X$4</f>
        <v>321366.6172651404</v>
      </c>
      <c r="Y51" s="22">
        <f>MAX(_xlfn.FORECAST.ETS(Y$2,$E25:X25,$E$2:X$2),0)*Y$4</f>
        <v>0</v>
      </c>
      <c r="Z51" s="22">
        <f>MAX(_xlfn.FORECAST.ETS(Z$2,$E25:Y25,$E$2:Y$2),0)*Z$4</f>
        <v>0</v>
      </c>
      <c r="AA51" s="22">
        <f>MAX(_xlfn.FORECAST.ETS(AA$2,$E25:Z25,$E$2:Z$2),0)*AA$4</f>
        <v>0</v>
      </c>
      <c r="AB51" s="22">
        <f>MAX(_xlfn.FORECAST.ETS(AB$2,$E25:AA25,$E$2:AA$2),0)*AB$4</f>
        <v>0</v>
      </c>
      <c r="AC51" s="22">
        <f>MAX(_xlfn.FORECAST.ETS(AC$2,$E25:AB25,$E$2:AB$2),0)*AC$4</f>
        <v>0</v>
      </c>
      <c r="AD51" s="22">
        <f>MAX(_xlfn.FORECAST.ETS(AD$2,$E25:AC25,$E$2:AC$2),0)*AD$4</f>
        <v>0</v>
      </c>
      <c r="AE51" s="22">
        <f>MAX(_xlfn.FORECAST.ETS(AE$2,$E25:AD25,$E$2:AD$2),0)*AE$4</f>
        <v>0</v>
      </c>
      <c r="AF51" s="22">
        <f>MAX(_xlfn.FORECAST.ETS(AF$2,$E25:AE25,$E$2:AE$2),0)*AF$4</f>
        <v>0</v>
      </c>
      <c r="AG51" s="22">
        <f>MAX(_xlfn.FORECAST.ETS(AG$2,$E25:AF25,$E$2:AF$2),0)*AG$4</f>
        <v>0</v>
      </c>
      <c r="AH51" s="22">
        <f>MAX(_xlfn.FORECAST.ETS(AH$2,$E25:AG25,$E$2:AG$2),0)*AH$4</f>
        <v>0</v>
      </c>
      <c r="AI51" s="22">
        <f>MAX(_xlfn.FORECAST.ETS(AI$2,$E25:AH25,$E$2:AH$2),0)*AI$4</f>
        <v>0</v>
      </c>
      <c r="AJ51" s="22">
        <f>MAX(_xlfn.FORECAST.ETS(AJ$2,$E25:AI25,$E$2:AI$2),0)*AJ$4</f>
        <v>0</v>
      </c>
      <c r="AK51" s="22">
        <f>MAX(_xlfn.FORECAST.ETS(AK$2,$E25:AJ25,$E$2:AJ$2),0)*AK$4</f>
        <v>0</v>
      </c>
      <c r="AL51" s="22">
        <f>MAX(_xlfn.FORECAST.ETS(AL$2,$E25:AK25,$E$2:AK$2),0)*AL$4</f>
        <v>0</v>
      </c>
      <c r="AM51" s="22">
        <f>MAX(_xlfn.FORECAST.ETS(AM$2,$E25:AL25,$E$2:AL$2),0)*AM$4</f>
        <v>0</v>
      </c>
      <c r="AN51" s="22">
        <f>MAX(_xlfn.FORECAST.ETS(AN$2,$E25:AM25,$E$2:AM$2),0)*AN$4</f>
        <v>0</v>
      </c>
    </row>
    <row r="52" spans="1:40" x14ac:dyDescent="0.25">
      <c r="A52">
        <v>61087</v>
      </c>
      <c r="B52" t="s">
        <v>7</v>
      </c>
      <c r="C52" s="8">
        <f t="shared" si="42"/>
        <v>5630514.8454486988</v>
      </c>
      <c r="D52" s="8"/>
      <c r="E52" s="22"/>
      <c r="F52" s="22"/>
      <c r="G52" s="22">
        <f>MAX(_xlfn.FORECAST.ETS(G$2,$E26:F26,$E$2:F$2),0)*G$4</f>
        <v>0</v>
      </c>
      <c r="H52" s="22">
        <f>MAX(_xlfn.FORECAST.ETS(H$2,$E26:G26,$E$2:G$2),0)*H$4</f>
        <v>0</v>
      </c>
      <c r="I52" s="22">
        <f>MAX(_xlfn.FORECAST.ETS(I$2,$E26:H26,$E$2:H$2),0)*I$4</f>
        <v>0</v>
      </c>
      <c r="J52" s="22">
        <f>MAX(_xlfn.FORECAST.ETS(J$2,$E26:I26,$E$2:I$2),0)*J$4</f>
        <v>0</v>
      </c>
      <c r="K52" s="22">
        <f>MAX(_xlfn.FORECAST.ETS(K$2,$E26:J26,$E$2:J$2),0)*K$4</f>
        <v>0</v>
      </c>
      <c r="L52" s="22">
        <f>MAX(_xlfn.FORECAST.ETS(L$2,$E26:K26,$E$2:K$2),0)*L$4</f>
        <v>344908.53618654725</v>
      </c>
      <c r="M52" s="22">
        <f>MAX(_xlfn.FORECAST.ETS(M$2,$E26:L26,$E$2:L$2),0)*M$4</f>
        <v>415818.46059116547</v>
      </c>
      <c r="N52" s="22">
        <f>MAX(_xlfn.FORECAST.ETS(N$2,$E26:M26,$E$2:M$2),0)*N$4</f>
        <v>368422.8361003566</v>
      </c>
      <c r="O52" s="22">
        <f>MAX(_xlfn.FORECAST.ETS(O$2,$E26:N26,$E$2:N$2),0)*O$4</f>
        <v>397173.05066097388</v>
      </c>
      <c r="P52" s="22">
        <f>MAX(_xlfn.FORECAST.ETS(P$2,$E26:O26,$E$2:O$2),0)*P$4</f>
        <v>446926.73391628591</v>
      </c>
      <c r="Q52" s="22">
        <f>MAX(_xlfn.FORECAST.ETS(Q$2,$E26:P26,$E$2:P$2),0)*Q$4</f>
        <v>399531.10942547704</v>
      </c>
      <c r="R52" s="22">
        <f>MAX(_xlfn.FORECAST.ETS(R$2,$E26:Q26,$E$2:Q$2),0)*R$4</f>
        <v>428281.32398609427</v>
      </c>
      <c r="S52" s="22">
        <f>MAX(_xlfn.FORECAST.ETS(S$2,$E26:R26,$E$2:R$2),0)*S$4</f>
        <v>478035.0072414063</v>
      </c>
      <c r="T52" s="22">
        <f>MAX(_xlfn.FORECAST.ETS(T$2,$E26:S26,$E$2:S$2),0)*T$4</f>
        <v>430639.38275059749</v>
      </c>
      <c r="U52" s="22">
        <f>MAX(_xlfn.FORECAST.ETS(U$2,$E26:T26,$E$2:T$2),0)*U$4</f>
        <v>459389.59731121472</v>
      </c>
      <c r="V52" s="22">
        <f>MAX(_xlfn.FORECAST.ETS(V$2,$E26:U26,$E$2:U$2),0)*V$4</f>
        <v>509143.28056652675</v>
      </c>
      <c r="W52" s="22">
        <f>MAX(_xlfn.FORECAST.ETS(W$2,$E26:V26,$E$2:V$2),0)*W$4</f>
        <v>461747.65607571788</v>
      </c>
      <c r="X52" s="22">
        <f>MAX(_xlfn.FORECAST.ETS(X$2,$E26:W26,$E$2:W$2),0)*X$4</f>
        <v>490497.87063633511</v>
      </c>
      <c r="Y52" s="22">
        <f>MAX(_xlfn.FORECAST.ETS(Y$2,$E26:X26,$E$2:X$2),0)*Y$4</f>
        <v>0</v>
      </c>
      <c r="Z52" s="22">
        <f>MAX(_xlfn.FORECAST.ETS(Z$2,$E26:Y26,$E$2:Y$2),0)*Z$4</f>
        <v>0</v>
      </c>
      <c r="AA52" s="22">
        <f>MAX(_xlfn.FORECAST.ETS(AA$2,$E26:Z26,$E$2:Z$2),0)*AA$4</f>
        <v>0</v>
      </c>
      <c r="AB52" s="22">
        <f>MAX(_xlfn.FORECAST.ETS(AB$2,$E26:AA26,$E$2:AA$2),0)*AB$4</f>
        <v>0</v>
      </c>
      <c r="AC52" s="22">
        <f>MAX(_xlfn.FORECAST.ETS(AC$2,$E26:AB26,$E$2:AB$2),0)*AC$4</f>
        <v>0</v>
      </c>
      <c r="AD52" s="22">
        <f>MAX(_xlfn.FORECAST.ETS(AD$2,$E26:AC26,$E$2:AC$2),0)*AD$4</f>
        <v>0</v>
      </c>
      <c r="AE52" s="22">
        <f>MAX(_xlfn.FORECAST.ETS(AE$2,$E26:AD26,$E$2:AD$2),0)*AE$4</f>
        <v>0</v>
      </c>
      <c r="AF52" s="22">
        <f>MAX(_xlfn.FORECAST.ETS(AF$2,$E26:AE26,$E$2:AE$2),0)*AF$4</f>
        <v>0</v>
      </c>
      <c r="AG52" s="22">
        <f>MAX(_xlfn.FORECAST.ETS(AG$2,$E26:AF26,$E$2:AF$2),0)*AG$4</f>
        <v>0</v>
      </c>
      <c r="AH52" s="22">
        <f>MAX(_xlfn.FORECAST.ETS(AH$2,$E26:AG26,$E$2:AG$2),0)*AH$4</f>
        <v>0</v>
      </c>
      <c r="AI52" s="22">
        <f>MAX(_xlfn.FORECAST.ETS(AI$2,$E26:AH26,$E$2:AH$2),0)*AI$4</f>
        <v>0</v>
      </c>
      <c r="AJ52" s="22">
        <f>MAX(_xlfn.FORECAST.ETS(AJ$2,$E26:AI26,$E$2:AI$2),0)*AJ$4</f>
        <v>0</v>
      </c>
      <c r="AK52" s="22">
        <f>MAX(_xlfn.FORECAST.ETS(AK$2,$E26:AJ26,$E$2:AJ$2),0)*AK$4</f>
        <v>0</v>
      </c>
      <c r="AL52" s="22">
        <f>MAX(_xlfn.FORECAST.ETS(AL$2,$E26:AK26,$E$2:AK$2),0)*AL$4</f>
        <v>0</v>
      </c>
      <c r="AM52" s="22">
        <f>MAX(_xlfn.FORECAST.ETS(AM$2,$E26:AL26,$E$2:AL$2),0)*AM$4</f>
        <v>0</v>
      </c>
      <c r="AN52" s="22">
        <f>MAX(_xlfn.FORECAST.ETS(AN$2,$E26:AM26,$E$2:AM$2),0)*AN$4</f>
        <v>0</v>
      </c>
    </row>
    <row r="53" spans="1:40" x14ac:dyDescent="0.25">
      <c r="A53">
        <v>61088</v>
      </c>
      <c r="B53" t="s">
        <v>8</v>
      </c>
      <c r="C53" s="8">
        <f t="shared" si="42"/>
        <v>1168985.5612018702</v>
      </c>
      <c r="D53" s="8"/>
      <c r="E53" s="22"/>
      <c r="F53" s="22"/>
      <c r="G53" s="22">
        <f>MAX(_xlfn.FORECAST.ETS(G$2,$E27:F27,$E$2:F$2),0)*G$4</f>
        <v>0</v>
      </c>
      <c r="H53" s="22">
        <f>MAX(_xlfn.FORECAST.ETS(H$2,$E27:G27,$E$2:G$2),0)*H$4</f>
        <v>0</v>
      </c>
      <c r="I53" s="22">
        <f>MAX(_xlfn.FORECAST.ETS(I$2,$E27:H27,$E$2:H$2),0)*I$4</f>
        <v>0</v>
      </c>
      <c r="J53" s="22">
        <f>MAX(_xlfn.FORECAST.ETS(J$2,$E27:I27,$E$2:I$2),0)*J$4</f>
        <v>0</v>
      </c>
      <c r="K53" s="22">
        <f>MAX(_xlfn.FORECAST.ETS(K$2,$E27:J27,$E$2:J$2),0)*K$4</f>
        <v>0</v>
      </c>
      <c r="L53" s="22">
        <f>MAX(_xlfn.FORECAST.ETS(L$2,$E27:K27,$E$2:K$2),0)*L$4</f>
        <v>92027.052292774315</v>
      </c>
      <c r="M53" s="22">
        <f>MAX(_xlfn.FORECAST.ETS(M$2,$E27:L27,$E$2:L$2),0)*M$4</f>
        <v>97537.782056408614</v>
      </c>
      <c r="N53" s="22">
        <f>MAX(_xlfn.FORECAST.ETS(N$2,$E27:M27,$E$2:M$2),0)*N$4</f>
        <v>96121.193029623653</v>
      </c>
      <c r="O53" s="22">
        <f>MAX(_xlfn.FORECAST.ETS(O$2,$E27:N27,$E$2:N$2),0)*O$4</f>
        <v>94704.604002838692</v>
      </c>
      <c r="P53" s="22">
        <f>MAX(_xlfn.FORECAST.ETS(P$2,$E27:O27,$E$2:O$2),0)*P$4</f>
        <v>93288.014976053732</v>
      </c>
      <c r="Q53" s="22">
        <f>MAX(_xlfn.FORECAST.ETS(Q$2,$E27:P27,$E$2:P$2),0)*Q$4</f>
        <v>91871.425949268771</v>
      </c>
      <c r="R53" s="22">
        <f>MAX(_xlfn.FORECAST.ETS(R$2,$E27:Q27,$E$2:Q$2),0)*R$4</f>
        <v>90454.83692248381</v>
      </c>
      <c r="S53" s="22">
        <f>MAX(_xlfn.FORECAST.ETS(S$2,$E27:R27,$E$2:R$2),0)*S$4</f>
        <v>89038.247895698849</v>
      </c>
      <c r="T53" s="22">
        <f>MAX(_xlfn.FORECAST.ETS(T$2,$E27:S27,$E$2:S$2),0)*T$4</f>
        <v>87621.658868913888</v>
      </c>
      <c r="U53" s="22">
        <f>MAX(_xlfn.FORECAST.ETS(U$2,$E27:T27,$E$2:T$2),0)*U$4</f>
        <v>86205.069842128927</v>
      </c>
      <c r="V53" s="22">
        <f>MAX(_xlfn.FORECAST.ETS(V$2,$E27:U27,$E$2:U$2),0)*V$4</f>
        <v>84788.480815343952</v>
      </c>
      <c r="W53" s="22">
        <f>MAX(_xlfn.FORECAST.ETS(W$2,$E27:V27,$E$2:V$2),0)*W$4</f>
        <v>83371.891788558991</v>
      </c>
      <c r="X53" s="22">
        <f>MAX(_xlfn.FORECAST.ETS(X$2,$E27:W27,$E$2:W$2),0)*X$4</f>
        <v>81955.30276177403</v>
      </c>
      <c r="Y53" s="22">
        <f>MAX(_xlfn.FORECAST.ETS(Y$2,$E27:X27,$E$2:X$2),0)*Y$4</f>
        <v>0</v>
      </c>
      <c r="Z53" s="22">
        <f>MAX(_xlfn.FORECAST.ETS(Z$2,$E27:Y27,$E$2:Y$2),0)*Z$4</f>
        <v>0</v>
      </c>
      <c r="AA53" s="22">
        <f>MAX(_xlfn.FORECAST.ETS(AA$2,$E27:Z27,$E$2:Z$2),0)*AA$4</f>
        <v>0</v>
      </c>
      <c r="AB53" s="22">
        <f>MAX(_xlfn.FORECAST.ETS(AB$2,$E27:AA27,$E$2:AA$2),0)*AB$4</f>
        <v>0</v>
      </c>
      <c r="AC53" s="22">
        <f>MAX(_xlfn.FORECAST.ETS(AC$2,$E27:AB27,$E$2:AB$2),0)*AC$4</f>
        <v>0</v>
      </c>
      <c r="AD53" s="22">
        <f>MAX(_xlfn.FORECAST.ETS(AD$2,$E27:AC27,$E$2:AC$2),0)*AD$4</f>
        <v>0</v>
      </c>
      <c r="AE53" s="22">
        <f>MAX(_xlfn.FORECAST.ETS(AE$2,$E27:AD27,$E$2:AD$2),0)*AE$4</f>
        <v>0</v>
      </c>
      <c r="AF53" s="22">
        <f>MAX(_xlfn.FORECAST.ETS(AF$2,$E27:AE27,$E$2:AE$2),0)*AF$4</f>
        <v>0</v>
      </c>
      <c r="AG53" s="22">
        <f>MAX(_xlfn.FORECAST.ETS(AG$2,$E27:AF27,$E$2:AF$2),0)*AG$4</f>
        <v>0</v>
      </c>
      <c r="AH53" s="22">
        <f>MAX(_xlfn.FORECAST.ETS(AH$2,$E27:AG27,$E$2:AG$2),0)*AH$4</f>
        <v>0</v>
      </c>
      <c r="AI53" s="22">
        <f>MAX(_xlfn.FORECAST.ETS(AI$2,$E27:AH27,$E$2:AH$2),0)*AI$4</f>
        <v>0</v>
      </c>
      <c r="AJ53" s="22">
        <f>MAX(_xlfn.FORECAST.ETS(AJ$2,$E27:AI27,$E$2:AI$2),0)*AJ$4</f>
        <v>0</v>
      </c>
      <c r="AK53" s="22">
        <f>MAX(_xlfn.FORECAST.ETS(AK$2,$E27:AJ27,$E$2:AJ$2),0)*AK$4</f>
        <v>0</v>
      </c>
      <c r="AL53" s="22">
        <f>MAX(_xlfn.FORECAST.ETS(AL$2,$E27:AK27,$E$2:AK$2),0)*AL$4</f>
        <v>0</v>
      </c>
      <c r="AM53" s="22">
        <f>MAX(_xlfn.FORECAST.ETS(AM$2,$E27:AL27,$E$2:AL$2),0)*AM$4</f>
        <v>0</v>
      </c>
      <c r="AN53" s="22">
        <f>MAX(_xlfn.FORECAST.ETS(AN$2,$E27:AM27,$E$2:AM$2),0)*AN$4</f>
        <v>0</v>
      </c>
    </row>
    <row r="54" spans="1:40" ht="15.75" thickBot="1" x14ac:dyDescent="0.3">
      <c r="A54">
        <v>61089</v>
      </c>
      <c r="B54" t="s">
        <v>9</v>
      </c>
      <c r="C54" s="8">
        <f t="shared" si="42"/>
        <v>5445700.237852213</v>
      </c>
      <c r="D54" s="8"/>
      <c r="E54" s="22"/>
      <c r="F54" s="22"/>
      <c r="G54" s="22">
        <f>MAX(_xlfn.FORECAST.ETS(G$2,$E28:F28,$E$2:F$2),0)*G$4</f>
        <v>0</v>
      </c>
      <c r="H54" s="22">
        <f>MAX(_xlfn.FORECAST.ETS(H$2,$E28:G28,$E$2:G$2),0)*H$4</f>
        <v>0</v>
      </c>
      <c r="I54" s="22">
        <f>MAX(_xlfn.FORECAST.ETS(I$2,$E28:H28,$E$2:H$2),0)*I$4</f>
        <v>0</v>
      </c>
      <c r="J54" s="22">
        <f>MAX(_xlfn.FORECAST.ETS(J$2,$E28:I28,$E$2:I$2),0)*J$4</f>
        <v>0</v>
      </c>
      <c r="K54" s="22">
        <f>MAX(_xlfn.FORECAST.ETS(K$2,$E28:J28,$E$2:J$2),0)*K$4</f>
        <v>0</v>
      </c>
      <c r="L54" s="22">
        <f>MAX(_xlfn.FORECAST.ETS(L$2,$E28:K28,$E$2:K$2),0)*L$4</f>
        <v>404801.75117269484</v>
      </c>
      <c r="M54" s="22">
        <f>MAX(_xlfn.FORECAST.ETS(M$2,$E28:L28,$E$2:L$2),0)*M$4</f>
        <v>421738.03925183997</v>
      </c>
      <c r="N54" s="22">
        <f>MAX(_xlfn.FORECAST.ETS(N$2,$E28:M28,$E$2:M$2),0)*N$4</f>
        <v>421435.64554967999</v>
      </c>
      <c r="O54" s="22">
        <f>MAX(_xlfn.FORECAST.ETS(O$2,$E28:N28,$E$2:N$2),0)*O$4</f>
        <v>421133.25184751995</v>
      </c>
      <c r="P54" s="22">
        <f>MAX(_xlfn.FORECAST.ETS(P$2,$E28:O28,$E$2:O$2),0)*P$4</f>
        <v>420830.8581453599</v>
      </c>
      <c r="Q54" s="22">
        <f>MAX(_xlfn.FORECAST.ETS(Q$2,$E28:P28,$E$2:P$2),0)*Q$4</f>
        <v>420528.46444319986</v>
      </c>
      <c r="R54" s="22">
        <f>MAX(_xlfn.FORECAST.ETS(R$2,$E28:Q28,$E$2:Q$2),0)*R$4</f>
        <v>420226.07074103988</v>
      </c>
      <c r="S54" s="22">
        <f>MAX(_xlfn.FORECAST.ETS(S$2,$E28:R28,$E$2:R$2),0)*S$4</f>
        <v>419923.67703887983</v>
      </c>
      <c r="T54" s="22">
        <f>MAX(_xlfn.FORECAST.ETS(T$2,$E28:S28,$E$2:S$2),0)*T$4</f>
        <v>419621.28333671979</v>
      </c>
      <c r="U54" s="22">
        <f>MAX(_xlfn.FORECAST.ETS(U$2,$E28:T28,$E$2:T$2),0)*U$4</f>
        <v>419318.8896345598</v>
      </c>
      <c r="V54" s="22">
        <f>MAX(_xlfn.FORECAST.ETS(V$2,$E28:U28,$E$2:U$2),0)*V$4</f>
        <v>419016.49593239976</v>
      </c>
      <c r="W54" s="22">
        <f>MAX(_xlfn.FORECAST.ETS(W$2,$E28:V28,$E$2:V$2),0)*W$4</f>
        <v>418714.10223023972</v>
      </c>
      <c r="X54" s="22">
        <f>MAX(_xlfn.FORECAST.ETS(X$2,$E28:W28,$E$2:W$2),0)*X$4</f>
        <v>418411.70852807973</v>
      </c>
      <c r="Y54" s="22">
        <f>MAX(_xlfn.FORECAST.ETS(Y$2,$E28:X28,$E$2:X$2),0)*Y$4</f>
        <v>0</v>
      </c>
      <c r="Z54" s="22">
        <f>MAX(_xlfn.FORECAST.ETS(Z$2,$E28:Y28,$E$2:Y$2),0)*Z$4</f>
        <v>0</v>
      </c>
      <c r="AA54" s="22">
        <f>MAX(_xlfn.FORECAST.ETS(AA$2,$E28:Z28,$E$2:Z$2),0)*AA$4</f>
        <v>0</v>
      </c>
      <c r="AB54" s="22">
        <f>MAX(_xlfn.FORECAST.ETS(AB$2,$E28:AA28,$E$2:AA$2),0)*AB$4</f>
        <v>0</v>
      </c>
      <c r="AC54" s="22">
        <f>MAX(_xlfn.FORECAST.ETS(AC$2,$E28:AB28,$E$2:AB$2),0)*AC$4</f>
        <v>0</v>
      </c>
      <c r="AD54" s="22">
        <f>MAX(_xlfn.FORECAST.ETS(AD$2,$E28:AC28,$E$2:AC$2),0)*AD$4</f>
        <v>0</v>
      </c>
      <c r="AE54" s="22">
        <f>MAX(_xlfn.FORECAST.ETS(AE$2,$E28:AD28,$E$2:AD$2),0)*AE$4</f>
        <v>0</v>
      </c>
      <c r="AF54" s="22">
        <f>MAX(_xlfn.FORECAST.ETS(AF$2,$E28:AE28,$E$2:AE$2),0)*AF$4</f>
        <v>0</v>
      </c>
      <c r="AG54" s="22">
        <f>MAX(_xlfn.FORECAST.ETS(AG$2,$E28:AF28,$E$2:AF$2),0)*AG$4</f>
        <v>0</v>
      </c>
      <c r="AH54" s="22">
        <f>MAX(_xlfn.FORECAST.ETS(AH$2,$E28:AG28,$E$2:AG$2),0)*AH$4</f>
        <v>0</v>
      </c>
      <c r="AI54" s="22">
        <f>MAX(_xlfn.FORECAST.ETS(AI$2,$E28:AH28,$E$2:AH$2),0)*AI$4</f>
        <v>0</v>
      </c>
      <c r="AJ54" s="22">
        <f>MAX(_xlfn.FORECAST.ETS(AJ$2,$E28:AI28,$E$2:AI$2),0)*AJ$4</f>
        <v>0</v>
      </c>
      <c r="AK54" s="22">
        <f>MAX(_xlfn.FORECAST.ETS(AK$2,$E28:AJ28,$E$2:AJ$2),0)*AK$4</f>
        <v>0</v>
      </c>
      <c r="AL54" s="22">
        <f>MAX(_xlfn.FORECAST.ETS(AL$2,$E28:AK28,$E$2:AK$2),0)*AL$4</f>
        <v>0</v>
      </c>
      <c r="AM54" s="22">
        <f>MAX(_xlfn.FORECAST.ETS(AM$2,$E28:AL28,$E$2:AL$2),0)*AM$4</f>
        <v>0</v>
      </c>
      <c r="AN54" s="22">
        <f>MAX(_xlfn.FORECAST.ETS(AN$2,$E28:AM28,$E$2:AM$2),0)*AN$4</f>
        <v>0</v>
      </c>
    </row>
    <row r="55" spans="1:40" ht="15.75" thickBot="1" x14ac:dyDescent="0.3">
      <c r="A55" s="9" t="str">
        <f>"Total "&amp;A44</f>
        <v>Total IT Services</v>
      </c>
      <c r="B55" s="9"/>
      <c r="C55" s="16">
        <f t="shared" ref="C55:P55" si="43">SUM(C45:C54)</f>
        <v>22855603.031410675</v>
      </c>
      <c r="D55" s="19"/>
      <c r="E55" s="10">
        <f t="shared" si="43"/>
        <v>0</v>
      </c>
      <c r="F55" s="10">
        <f t="shared" si="43"/>
        <v>0</v>
      </c>
      <c r="G55" s="10">
        <f t="shared" si="43"/>
        <v>0</v>
      </c>
      <c r="H55" s="10">
        <f t="shared" si="43"/>
        <v>0</v>
      </c>
      <c r="I55" s="10">
        <f t="shared" si="43"/>
        <v>0</v>
      </c>
      <c r="J55" s="10">
        <f t="shared" si="43"/>
        <v>0</v>
      </c>
      <c r="K55" s="10">
        <f t="shared" si="43"/>
        <v>0</v>
      </c>
      <c r="L55" s="10">
        <f t="shared" si="43"/>
        <v>1702547.3311059815</v>
      </c>
      <c r="M55" s="10">
        <f t="shared" si="43"/>
        <v>1829369.1418265109</v>
      </c>
      <c r="N55" s="10">
        <f t="shared" si="43"/>
        <v>1631845.5206522294</v>
      </c>
      <c r="O55" s="10">
        <f t="shared" si="43"/>
        <v>1708728.6174137793</v>
      </c>
      <c r="P55" s="10">
        <f t="shared" si="43"/>
        <v>1855102.9314862366</v>
      </c>
      <c r="Q55" s="10">
        <f t="shared" ref="Q55:AN55" si="44">SUM(Q45:Q54)</f>
        <v>1658838.6061693991</v>
      </c>
      <c r="R55" s="10">
        <f t="shared" si="44"/>
        <v>1734462.407073505</v>
      </c>
      <c r="S55" s="10">
        <f t="shared" si="44"/>
        <v>1882096.0170034063</v>
      </c>
      <c r="T55" s="10">
        <f t="shared" si="44"/>
        <v>1684572.3958291251</v>
      </c>
      <c r="U55" s="10">
        <f t="shared" si="44"/>
        <v>1761455.4925906754</v>
      </c>
      <c r="V55" s="10">
        <f t="shared" si="44"/>
        <v>1907829.8066631325</v>
      </c>
      <c r="W55" s="10">
        <f t="shared" si="44"/>
        <v>1711565.4813462952</v>
      </c>
      <c r="X55" s="10">
        <f t="shared" si="44"/>
        <v>1787189.2822504011</v>
      </c>
      <c r="Y55" s="10">
        <f t="shared" si="44"/>
        <v>0</v>
      </c>
      <c r="Z55" s="10">
        <f t="shared" si="44"/>
        <v>0</v>
      </c>
      <c r="AA55" s="10">
        <f t="shared" si="44"/>
        <v>0</v>
      </c>
      <c r="AB55" s="10">
        <f t="shared" si="44"/>
        <v>0</v>
      </c>
      <c r="AC55" s="10">
        <f t="shared" si="44"/>
        <v>0</v>
      </c>
      <c r="AD55" s="10">
        <f t="shared" si="44"/>
        <v>0</v>
      </c>
      <c r="AE55" s="10">
        <f t="shared" si="44"/>
        <v>0</v>
      </c>
      <c r="AF55" s="10">
        <f t="shared" si="44"/>
        <v>0</v>
      </c>
      <c r="AG55" s="10">
        <f t="shared" si="44"/>
        <v>0</v>
      </c>
      <c r="AH55" s="10">
        <f t="shared" si="44"/>
        <v>0</v>
      </c>
      <c r="AI55" s="10">
        <f t="shared" si="44"/>
        <v>0</v>
      </c>
      <c r="AJ55" s="10">
        <f t="shared" si="44"/>
        <v>0</v>
      </c>
      <c r="AK55" s="10">
        <f t="shared" si="44"/>
        <v>0</v>
      </c>
      <c r="AL55" s="10">
        <f t="shared" si="44"/>
        <v>0</v>
      </c>
      <c r="AM55" s="10">
        <f t="shared" si="44"/>
        <v>0</v>
      </c>
      <c r="AN55" s="10">
        <f t="shared" si="44"/>
        <v>0</v>
      </c>
    </row>
    <row r="57" spans="1:40" s="25" customFormat="1" x14ac:dyDescent="0.25">
      <c r="E57" s="26">
        <f>E2</f>
        <v>44378</v>
      </c>
      <c r="F57" s="26">
        <f t="shared" ref="F57:X57" si="45">F2</f>
        <v>44409</v>
      </c>
      <c r="G57" s="26">
        <f t="shared" si="45"/>
        <v>44440</v>
      </c>
      <c r="H57" s="26">
        <f t="shared" si="45"/>
        <v>44470</v>
      </c>
      <c r="I57" s="26">
        <f t="shared" si="45"/>
        <v>44501</v>
      </c>
      <c r="J57" s="26">
        <f t="shared" si="45"/>
        <v>44531</v>
      </c>
      <c r="K57" s="26">
        <f t="shared" si="45"/>
        <v>44562</v>
      </c>
      <c r="L57" s="26">
        <f t="shared" si="45"/>
        <v>44593</v>
      </c>
      <c r="M57" s="26">
        <f t="shared" si="45"/>
        <v>44621</v>
      </c>
      <c r="N57" s="26">
        <f t="shared" si="45"/>
        <v>44652</v>
      </c>
      <c r="O57" s="26">
        <f t="shared" si="45"/>
        <v>44682</v>
      </c>
      <c r="P57" s="26">
        <f t="shared" si="45"/>
        <v>44713</v>
      </c>
      <c r="Q57" s="26">
        <f t="shared" si="45"/>
        <v>44743</v>
      </c>
      <c r="R57" s="26">
        <f t="shared" si="45"/>
        <v>44774</v>
      </c>
      <c r="S57" s="26">
        <f t="shared" si="45"/>
        <v>44805</v>
      </c>
      <c r="T57" s="26">
        <f t="shared" si="45"/>
        <v>44835</v>
      </c>
      <c r="U57" s="26">
        <f t="shared" si="45"/>
        <v>44866</v>
      </c>
      <c r="V57" s="26">
        <f t="shared" si="45"/>
        <v>44896</v>
      </c>
      <c r="W57" s="26">
        <f t="shared" si="45"/>
        <v>44927</v>
      </c>
      <c r="X57" s="26">
        <f t="shared" si="45"/>
        <v>44958</v>
      </c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s="25" customFormat="1" x14ac:dyDescent="0.25">
      <c r="C58" s="27" t="s">
        <v>15</v>
      </c>
      <c r="E58" s="28">
        <f>IF(E42=0,NA(),E42)</f>
        <v>1587244</v>
      </c>
      <c r="F58" s="28">
        <f t="shared" ref="F58:X58" si="46">IF(F42=0,NA(),F42)</f>
        <v>1577976</v>
      </c>
      <c r="G58" s="28">
        <f t="shared" si="46"/>
        <v>1792018</v>
      </c>
      <c r="H58" s="28">
        <f t="shared" si="46"/>
        <v>1456657</v>
      </c>
      <c r="I58" s="28">
        <f t="shared" si="46"/>
        <v>1613533</v>
      </c>
      <c r="J58" s="28">
        <f t="shared" si="46"/>
        <v>1843954</v>
      </c>
      <c r="K58" s="28">
        <f t="shared" si="46"/>
        <v>1652907</v>
      </c>
      <c r="L58" s="28">
        <f t="shared" si="46"/>
        <v>1683303</v>
      </c>
      <c r="M58" s="28">
        <f t="shared" si="46"/>
        <v>1777307.5148970895</v>
      </c>
      <c r="N58" s="28">
        <f t="shared" si="46"/>
        <v>1581235.7055042647</v>
      </c>
      <c r="O58" s="28">
        <f t="shared" si="46"/>
        <v>1448587.7449143389</v>
      </c>
      <c r="P58" s="28">
        <f t="shared" si="46"/>
        <v>1686554.2793641305</v>
      </c>
      <c r="Q58" s="28" t="e">
        <f t="shared" si="46"/>
        <v>#N/A</v>
      </c>
      <c r="R58" s="28" t="e">
        <f t="shared" si="46"/>
        <v>#N/A</v>
      </c>
      <c r="S58" s="28" t="e">
        <f t="shared" si="46"/>
        <v>#N/A</v>
      </c>
      <c r="T58" s="28" t="e">
        <f t="shared" si="46"/>
        <v>#N/A</v>
      </c>
      <c r="U58" s="28" t="e">
        <f t="shared" si="46"/>
        <v>#N/A</v>
      </c>
      <c r="V58" s="28" t="e">
        <f t="shared" si="46"/>
        <v>#N/A</v>
      </c>
      <c r="W58" s="28" t="e">
        <f t="shared" si="46"/>
        <v>#N/A</v>
      </c>
      <c r="X58" s="28" t="e">
        <f t="shared" si="46"/>
        <v>#N/A</v>
      </c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s="25" customFormat="1" x14ac:dyDescent="0.25">
      <c r="C59" s="27" t="s">
        <v>16</v>
      </c>
      <c r="E59" s="28" t="e">
        <f>IF(E55=0,NA(),E55)</f>
        <v>#N/A</v>
      </c>
      <c r="F59" s="28" t="e">
        <f t="shared" ref="F59:X59" si="47">IF(F55=0,NA(),F55)</f>
        <v>#N/A</v>
      </c>
      <c r="G59" s="28" t="e">
        <f t="shared" si="47"/>
        <v>#N/A</v>
      </c>
      <c r="H59" s="28" t="e">
        <f t="shared" si="47"/>
        <v>#N/A</v>
      </c>
      <c r="I59" s="28" t="e">
        <f t="shared" si="47"/>
        <v>#N/A</v>
      </c>
      <c r="J59" s="28" t="e">
        <f t="shared" si="47"/>
        <v>#N/A</v>
      </c>
      <c r="K59" s="28" t="e">
        <f t="shared" si="47"/>
        <v>#N/A</v>
      </c>
      <c r="L59" s="28">
        <f t="shared" si="47"/>
        <v>1702547.3311059815</v>
      </c>
      <c r="M59" s="28">
        <f t="shared" si="47"/>
        <v>1829369.1418265109</v>
      </c>
      <c r="N59" s="28">
        <f t="shared" si="47"/>
        <v>1631845.5206522294</v>
      </c>
      <c r="O59" s="28">
        <f t="shared" si="47"/>
        <v>1708728.6174137793</v>
      </c>
      <c r="P59" s="28">
        <f t="shared" si="47"/>
        <v>1855102.9314862366</v>
      </c>
      <c r="Q59" s="28">
        <f t="shared" si="47"/>
        <v>1658838.6061693991</v>
      </c>
      <c r="R59" s="28">
        <f t="shared" si="47"/>
        <v>1734462.407073505</v>
      </c>
      <c r="S59" s="28">
        <f t="shared" si="47"/>
        <v>1882096.0170034063</v>
      </c>
      <c r="T59" s="28">
        <f t="shared" si="47"/>
        <v>1684572.3958291251</v>
      </c>
      <c r="U59" s="28">
        <f t="shared" si="47"/>
        <v>1761455.4925906754</v>
      </c>
      <c r="V59" s="28">
        <f t="shared" si="47"/>
        <v>1907829.8066631325</v>
      </c>
      <c r="W59" s="28">
        <f t="shared" si="47"/>
        <v>1711565.4813462952</v>
      </c>
      <c r="X59" s="28">
        <f t="shared" si="47"/>
        <v>1787189.2822504011</v>
      </c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</row>
    <row r="60" spans="1:40" x14ac:dyDescent="0.25">
      <c r="M60" s="7"/>
      <c r="N60" s="7"/>
      <c r="O60" s="7"/>
      <c r="P60" s="7"/>
      <c r="Q60" s="7"/>
      <c r="R60" s="7"/>
      <c r="S60" s="7"/>
      <c r="T60" s="7"/>
      <c r="U60" s="7"/>
      <c r="V60" s="7"/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xr2:uid="{0FE02417-6CCF-4231-9205-548BD1FB546A}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'Forecast Model (compl)'!E6:P6</xm:f>
              <xm:sqref>D6</xm:sqref>
            </x14:sparkline>
            <x14:sparkline>
              <xm:f>'Forecast Model (compl)'!E7:P7</xm:f>
              <xm:sqref>D7</xm:sqref>
            </x14:sparkline>
            <x14:sparkline>
              <xm:f>'Forecast Model (compl)'!E8:P8</xm:f>
              <xm:sqref>D8</xm:sqref>
            </x14:sparkline>
            <x14:sparkline>
              <xm:f>'Forecast Model (compl)'!E9:P9</xm:f>
              <xm:sqref>D9</xm:sqref>
            </x14:sparkline>
            <x14:sparkline>
              <xm:f>'Forecast Model (compl)'!E10:P10</xm:f>
              <xm:sqref>D10</xm:sqref>
            </x14:sparkline>
            <x14:sparkline>
              <xm:f>'Forecast Model (compl)'!E11:P11</xm:f>
              <xm:sqref>D11</xm:sqref>
            </x14:sparkline>
            <x14:sparkline>
              <xm:f>'Forecast Model (compl)'!E12:P12</xm:f>
              <xm:sqref>D12</xm:sqref>
            </x14:sparkline>
            <x14:sparkline>
              <xm:f>'Forecast Model (compl)'!E13:P13</xm:f>
              <xm:sqref>D13</xm:sqref>
            </x14:sparkline>
            <x14:sparkline>
              <xm:f>'Forecast Model (compl)'!E14:P14</xm:f>
              <xm:sqref>D14</xm:sqref>
            </x14:sparkline>
            <x14:sparkline>
              <xm:f>'Forecast Model (compl)'!E15:P15</xm:f>
              <xm:sqref>D15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FORECAST</vt:lpstr>
      <vt:lpstr>FORECAST Neg</vt:lpstr>
      <vt:lpstr>Forecast Model</vt:lpstr>
      <vt:lpstr>Assumptions</vt:lpstr>
      <vt:lpstr>FORECAST (compl)</vt:lpstr>
      <vt:lpstr>FORECAST Neg (compl)</vt:lpstr>
      <vt:lpstr>Forecast Model (compl)</vt:lpstr>
      <vt:lpstr>curr_month</vt:lpstr>
      <vt:lpstr>fcst</vt:lpstr>
      <vt:lpstr>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Stein Fairhurst | Plum Solutions</dc:creator>
  <cp:lastModifiedBy>Danielle Stein Fairhurst</cp:lastModifiedBy>
  <dcterms:created xsi:type="dcterms:W3CDTF">2019-02-20T08:46:41Z</dcterms:created>
  <dcterms:modified xsi:type="dcterms:W3CDTF">2021-05-24T07:04:17Z</dcterms:modified>
</cp:coreProperties>
</file>