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drawings/drawing4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tables/table2.xml" ContentType="application/vnd.openxmlformats-officedocument.spreadsheetml.table+xml"/>
  <Override PartName="/xl/drawings/drawing5.xml" ContentType="application/vnd.openxmlformats-officedocument.drawing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tables/table3.xml" ContentType="application/vnd.openxmlformats-officedocument.spreadsheetml.table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evin\Desktop\"/>
    </mc:Choice>
  </mc:AlternateContent>
  <bookViews>
    <workbookView xWindow="0" yWindow="0" windowWidth="15720" windowHeight="7680" tabRatio="430"/>
  </bookViews>
  <sheets>
    <sheet name="1 Intro" sheetId="1" r:id="rId1"/>
    <sheet name="2 Settings" sheetId="2" r:id="rId2"/>
    <sheet name="3 Instructions" sheetId="8" r:id="rId3"/>
    <sheet name="Class#1" sheetId="9" r:id="rId4"/>
    <sheet name="Class#2" sheetId="11" r:id="rId5"/>
    <sheet name="4 Links &amp; Feedback" sheetId="10" r:id="rId6"/>
  </sheets>
  <definedNames>
    <definedName name="highlight">'2 Settings'!$G$12</definedName>
    <definedName name="Select_Assignment_Type">'2 Settings'!$C$12:$C$19</definedName>
  </definedNames>
  <calcPr calcId="152511"/>
</workbook>
</file>

<file path=xl/calcChain.xml><?xml version="1.0" encoding="utf-8"?>
<calcChain xmlns="http://schemas.openxmlformats.org/spreadsheetml/2006/main">
  <c r="C100" i="11" l="1"/>
  <c r="D100" i="11" s="1"/>
  <c r="C100" i="11" a="1"/>
  <c r="C99" i="11" a="1"/>
  <c r="C99" i="11" s="1"/>
  <c r="D99" i="11" s="1"/>
  <c r="C98" i="11"/>
  <c r="D98" i="11" s="1"/>
  <c r="C98" i="11" a="1"/>
  <c r="C97" i="11" a="1"/>
  <c r="C97" i="11" s="1"/>
  <c r="D97" i="11" s="1"/>
  <c r="C96" i="11" a="1"/>
  <c r="C96" i="11" s="1"/>
  <c r="D96" i="11" s="1"/>
  <c r="C95" i="11" a="1"/>
  <c r="C95" i="11" s="1"/>
  <c r="D95" i="11" s="1"/>
  <c r="C94" i="11"/>
  <c r="D94" i="11" s="1"/>
  <c r="C94" i="11" a="1"/>
  <c r="C93" i="11" a="1"/>
  <c r="C93" i="11" s="1"/>
  <c r="D93" i="11" s="1"/>
  <c r="C92" i="11" a="1"/>
  <c r="C92" i="11" s="1"/>
  <c r="D92" i="11" s="1"/>
  <c r="C91" i="11" a="1"/>
  <c r="C91" i="11" s="1"/>
  <c r="D91" i="11" s="1"/>
  <c r="C90" i="11"/>
  <c r="D90" i="11" s="1"/>
  <c r="C90" i="11" a="1"/>
  <c r="C89" i="11" a="1"/>
  <c r="C89" i="11" s="1"/>
  <c r="D89" i="11" s="1"/>
  <c r="C88" i="11" a="1"/>
  <c r="C88" i="11" s="1"/>
  <c r="D88" i="11" s="1"/>
  <c r="C87" i="11" a="1"/>
  <c r="C87" i="11" s="1"/>
  <c r="D87" i="11" s="1"/>
  <c r="C86" i="11"/>
  <c r="D86" i="11" s="1"/>
  <c r="C86" i="11" a="1"/>
  <c r="C85" i="11" a="1"/>
  <c r="C85" i="11" s="1"/>
  <c r="D85" i="11" s="1"/>
  <c r="C84" i="11" a="1"/>
  <c r="C84" i="11" s="1"/>
  <c r="D84" i="11" s="1"/>
  <c r="C83" i="11" a="1"/>
  <c r="C83" i="11" s="1"/>
  <c r="D83" i="11" s="1"/>
  <c r="C82" i="11"/>
  <c r="D82" i="11" s="1"/>
  <c r="C82" i="11" a="1"/>
  <c r="C81" i="11" a="1"/>
  <c r="C81" i="11" s="1"/>
  <c r="D81" i="11" s="1"/>
  <c r="C80" i="11" a="1"/>
  <c r="C80" i="11" s="1"/>
  <c r="D80" i="11" s="1"/>
  <c r="C79" i="11" a="1"/>
  <c r="C79" i="11" s="1"/>
  <c r="D79" i="11" s="1"/>
  <c r="C78" i="11"/>
  <c r="D78" i="11" s="1"/>
  <c r="C78" i="11" a="1"/>
  <c r="C77" i="11" a="1"/>
  <c r="C77" i="11" s="1"/>
  <c r="D77" i="11" s="1"/>
  <c r="C76" i="11" a="1"/>
  <c r="C76" i="11" s="1"/>
  <c r="D76" i="11" s="1"/>
  <c r="C75" i="11" a="1"/>
  <c r="C75" i="11" s="1"/>
  <c r="D75" i="11" s="1"/>
  <c r="C74" i="11"/>
  <c r="D74" i="11" s="1"/>
  <c r="C74" i="11" a="1"/>
  <c r="C73" i="11" a="1"/>
  <c r="C73" i="11" s="1"/>
  <c r="D73" i="11" s="1"/>
  <c r="C72" i="11" a="1"/>
  <c r="C72" i="11" s="1"/>
  <c r="D72" i="11" s="1"/>
  <c r="C71" i="11" a="1"/>
  <c r="C71" i="11" s="1"/>
  <c r="D71" i="11" s="1"/>
  <c r="C70" i="11"/>
  <c r="D70" i="11" s="1"/>
  <c r="C70" i="11" a="1"/>
  <c r="C69" i="11" a="1"/>
  <c r="C69" i="11" s="1"/>
  <c r="D69" i="11" s="1"/>
  <c r="C68" i="11" a="1"/>
  <c r="C68" i="11" s="1"/>
  <c r="D68" i="11" s="1"/>
  <c r="C67" i="11" a="1"/>
  <c r="C67" i="11" s="1"/>
  <c r="D67" i="11" s="1"/>
  <c r="C66" i="11"/>
  <c r="D66" i="11" s="1"/>
  <c r="C66" i="11" a="1"/>
  <c r="C65" i="11" a="1"/>
  <c r="C65" i="11" s="1"/>
  <c r="D65" i="11" s="1"/>
  <c r="C64" i="11" a="1"/>
  <c r="C64" i="11" s="1"/>
  <c r="D64" i="11" s="1"/>
  <c r="C63" i="11" a="1"/>
  <c r="C63" i="11" s="1"/>
  <c r="D63" i="11" s="1"/>
  <c r="C62" i="11"/>
  <c r="D62" i="11" s="1"/>
  <c r="C62" i="11" a="1"/>
  <c r="C61" i="11" a="1"/>
  <c r="C61" i="11" s="1"/>
  <c r="D61" i="11" s="1"/>
  <c r="C60" i="11" a="1"/>
  <c r="C60" i="11" s="1"/>
  <c r="D60" i="11" s="1"/>
  <c r="C59" i="11" a="1"/>
  <c r="C59" i="11" s="1"/>
  <c r="D59" i="11" s="1"/>
  <c r="C58" i="11"/>
  <c r="D58" i="11" s="1"/>
  <c r="C58" i="11" a="1"/>
  <c r="C57" i="11" a="1"/>
  <c r="C57" i="11" s="1"/>
  <c r="D57" i="11" s="1"/>
  <c r="C56" i="11" a="1"/>
  <c r="C56" i="11" s="1"/>
  <c r="D56" i="11" s="1"/>
  <c r="C55" i="11" a="1"/>
  <c r="C55" i="11" s="1"/>
  <c r="D55" i="11" s="1"/>
  <c r="C54" i="11"/>
  <c r="D54" i="11" s="1"/>
  <c r="C54" i="11" a="1"/>
  <c r="C53" i="11" a="1"/>
  <c r="C53" i="11" s="1"/>
  <c r="D53" i="11" s="1"/>
  <c r="C52" i="11" a="1"/>
  <c r="C52" i="11" s="1"/>
  <c r="D52" i="11" s="1"/>
  <c r="C51" i="11" a="1"/>
  <c r="C51" i="11" s="1"/>
  <c r="D51" i="11" s="1"/>
  <c r="C50" i="11"/>
  <c r="D50" i="11" s="1"/>
  <c r="C50" i="11" a="1"/>
  <c r="C49" i="11" a="1"/>
  <c r="C49" i="11" s="1"/>
  <c r="D49" i="11" s="1"/>
  <c r="C48" i="11" a="1"/>
  <c r="C48" i="11" s="1"/>
  <c r="D48" i="11" s="1"/>
  <c r="C47" i="11" a="1"/>
  <c r="C47" i="11" s="1"/>
  <c r="D47" i="11" s="1"/>
  <c r="C46" i="11"/>
  <c r="D46" i="11" s="1"/>
  <c r="C46" i="11" a="1"/>
  <c r="C45" i="11" a="1"/>
  <c r="C45" i="11" s="1"/>
  <c r="D45" i="11" s="1"/>
  <c r="C44" i="11" a="1"/>
  <c r="C44" i="11" s="1"/>
  <c r="D44" i="11" s="1"/>
  <c r="C43" i="11" a="1"/>
  <c r="C43" i="11" s="1"/>
  <c r="D43" i="11" s="1"/>
  <c r="C42" i="11"/>
  <c r="D42" i="11" s="1"/>
  <c r="C42" i="11" a="1"/>
  <c r="C41" i="11" a="1"/>
  <c r="C41" i="11" s="1"/>
  <c r="D41" i="11" s="1"/>
  <c r="C40" i="11" a="1"/>
  <c r="C40" i="11" s="1"/>
  <c r="D40" i="11" s="1"/>
  <c r="C39" i="11" a="1"/>
  <c r="C39" i="11" s="1"/>
  <c r="D39" i="11" s="1"/>
  <c r="C38" i="11"/>
  <c r="D38" i="11" s="1"/>
  <c r="C38" i="11" a="1"/>
  <c r="C37" i="11" a="1"/>
  <c r="C37" i="11" s="1"/>
  <c r="D37" i="11" s="1"/>
  <c r="C36" i="11" a="1"/>
  <c r="C36" i="11" s="1"/>
  <c r="D36" i="11" s="1"/>
  <c r="C35" i="11" a="1"/>
  <c r="C35" i="11" s="1"/>
  <c r="D35" i="11" s="1"/>
  <c r="C34" i="11"/>
  <c r="D34" i="11" s="1"/>
  <c r="C34" i="11" a="1"/>
  <c r="C33" i="11" a="1"/>
  <c r="C33" i="11" s="1"/>
  <c r="D33" i="11" s="1"/>
  <c r="C32" i="11" a="1"/>
  <c r="C32" i="11" s="1"/>
  <c r="D32" i="11" s="1"/>
  <c r="C31" i="11" a="1"/>
  <c r="C31" i="11" s="1"/>
  <c r="D31" i="11" s="1"/>
  <c r="C30" i="11"/>
  <c r="D30" i="11" s="1"/>
  <c r="C30" i="11" a="1"/>
  <c r="C29" i="11" a="1"/>
  <c r="C29" i="11" s="1"/>
  <c r="D29" i="11" s="1"/>
  <c r="C28" i="11" a="1"/>
  <c r="C28" i="11" s="1"/>
  <c r="D28" i="11" s="1"/>
  <c r="C27" i="11" a="1"/>
  <c r="C27" i="11" s="1"/>
  <c r="D27" i="11" s="1"/>
  <c r="C26" i="11"/>
  <c r="D26" i="11" s="1"/>
  <c r="C26" i="11" a="1"/>
  <c r="C25" i="11" a="1"/>
  <c r="C25" i="11" s="1"/>
  <c r="D25" i="11" s="1"/>
  <c r="C24" i="11" a="1"/>
  <c r="C24" i="11" s="1"/>
  <c r="D24" i="11" s="1"/>
  <c r="C23" i="11" a="1"/>
  <c r="C23" i="11" s="1"/>
  <c r="D23" i="11" s="1"/>
  <c r="C22" i="11"/>
  <c r="D22" i="11" s="1"/>
  <c r="C22" i="11" a="1"/>
  <c r="C21" i="11" a="1"/>
  <c r="C21" i="11" s="1"/>
  <c r="D21" i="11" s="1"/>
  <c r="C20" i="11" a="1"/>
  <c r="C20" i="11" s="1"/>
  <c r="D20" i="11" s="1"/>
  <c r="C19" i="11" a="1"/>
  <c r="C19" i="11" s="1"/>
  <c r="D19" i="11" s="1"/>
  <c r="C18" i="11"/>
  <c r="D18" i="11" s="1"/>
  <c r="C18" i="11" a="1"/>
  <c r="C17" i="11" a="1"/>
  <c r="C17" i="11" s="1"/>
  <c r="D17" i="11" s="1"/>
  <c r="C16" i="11" a="1"/>
  <c r="C16" i="11" s="1"/>
  <c r="D16" i="11" s="1"/>
  <c r="C15" i="11" a="1"/>
  <c r="C15" i="11" s="1"/>
  <c r="D15" i="11" s="1"/>
  <c r="C14" i="11"/>
  <c r="C14" i="11" a="1"/>
  <c r="X5" i="11"/>
  <c r="W5" i="11"/>
  <c r="V5" i="11"/>
  <c r="U5" i="11"/>
  <c r="T5" i="11"/>
  <c r="S5" i="11"/>
  <c r="R5" i="11"/>
  <c r="Q5" i="11"/>
  <c r="P5" i="11"/>
  <c r="O5" i="11"/>
  <c r="N5" i="11"/>
  <c r="M5" i="11"/>
  <c r="L5" i="11"/>
  <c r="K5" i="11"/>
  <c r="J5" i="11"/>
  <c r="I5" i="11"/>
  <c r="H5" i="11"/>
  <c r="G5" i="11"/>
  <c r="F5" i="11"/>
  <c r="E5" i="11"/>
  <c r="X3" i="11"/>
  <c r="W3" i="11"/>
  <c r="V3" i="11"/>
  <c r="U3" i="11"/>
  <c r="T3" i="11"/>
  <c r="S3" i="11"/>
  <c r="R3" i="11"/>
  <c r="Q3" i="11"/>
  <c r="P3" i="11"/>
  <c r="O3" i="11"/>
  <c r="N3" i="11"/>
  <c r="M3" i="11"/>
  <c r="L3" i="11"/>
  <c r="K3" i="11"/>
  <c r="J3" i="11"/>
  <c r="I3" i="11"/>
  <c r="H3" i="11"/>
  <c r="G3" i="11"/>
  <c r="F3" i="11"/>
  <c r="E3" i="11"/>
  <c r="X1" i="11"/>
  <c r="W1" i="11"/>
  <c r="V1" i="11"/>
  <c r="U1" i="11"/>
  <c r="T1" i="11"/>
  <c r="S1" i="11"/>
  <c r="R1" i="11"/>
  <c r="Q1" i="11"/>
  <c r="P1" i="11"/>
  <c r="O1" i="11"/>
  <c r="N1" i="11"/>
  <c r="M1" i="11"/>
  <c r="L1" i="11"/>
  <c r="K1" i="11"/>
  <c r="J1" i="11"/>
  <c r="I1" i="11"/>
  <c r="H1" i="11"/>
  <c r="G1" i="11"/>
  <c r="F1" i="11"/>
  <c r="E1" i="11"/>
  <c r="D1" i="11"/>
  <c r="D14" i="11" l="1"/>
  <c r="C12" i="11"/>
  <c r="D12" i="11" s="1"/>
  <c r="M24" i="2" l="1"/>
  <c r="M13" i="2"/>
  <c r="M14" i="2"/>
  <c r="M15" i="2"/>
  <c r="M16" i="2"/>
  <c r="M17" i="2"/>
  <c r="M18" i="2"/>
  <c r="M19" i="2"/>
  <c r="M20" i="2"/>
  <c r="M21" i="2"/>
  <c r="M22" i="2"/>
  <c r="M23" i="2"/>
  <c r="M12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C44" i="9" l="1" a="1"/>
  <c r="C44" i="9" s="1"/>
  <c r="D44" i="9" s="1"/>
  <c r="C45" i="9" a="1"/>
  <c r="C45" i="9" s="1"/>
  <c r="D45" i="9" s="1"/>
  <c r="C46" i="9" a="1"/>
  <c r="C46" i="9" s="1"/>
  <c r="D46" i="9" s="1"/>
  <c r="C47" i="9" a="1"/>
  <c r="C47" i="9" s="1"/>
  <c r="D47" i="9" s="1"/>
  <c r="C48" i="9" a="1"/>
  <c r="C48" i="9" s="1"/>
  <c r="D48" i="9" s="1"/>
  <c r="C49" i="9" a="1"/>
  <c r="C49" i="9" s="1"/>
  <c r="D49" i="9" s="1"/>
  <c r="C50" i="9" a="1"/>
  <c r="C50" i="9" s="1"/>
  <c r="D50" i="9" s="1"/>
  <c r="C51" i="9" a="1"/>
  <c r="C51" i="9" s="1"/>
  <c r="D51" i="9" s="1"/>
  <c r="C52" i="9" a="1"/>
  <c r="C52" i="9" s="1"/>
  <c r="D52" i="9" s="1"/>
  <c r="C53" i="9" a="1"/>
  <c r="C53" i="9" s="1"/>
  <c r="D53" i="9" s="1"/>
  <c r="C54" i="9" a="1"/>
  <c r="C54" i="9" s="1"/>
  <c r="D54" i="9" s="1"/>
  <c r="C55" i="9" a="1"/>
  <c r="C55" i="9" s="1"/>
  <c r="D55" i="9" s="1"/>
  <c r="C56" i="9" a="1"/>
  <c r="C56" i="9" s="1"/>
  <c r="D56" i="9" s="1"/>
  <c r="C57" i="9" a="1"/>
  <c r="C57" i="9" s="1"/>
  <c r="D57" i="9" s="1"/>
  <c r="C58" i="9" a="1"/>
  <c r="C58" i="9" s="1"/>
  <c r="D58" i="9" s="1"/>
  <c r="C59" i="9" a="1"/>
  <c r="C59" i="9" s="1"/>
  <c r="D59" i="9" s="1"/>
  <c r="C60" i="9" a="1"/>
  <c r="C60" i="9" s="1"/>
  <c r="D60" i="9" s="1"/>
  <c r="C61" i="9" a="1"/>
  <c r="C61" i="9" s="1"/>
  <c r="D61" i="9" s="1"/>
  <c r="C62" i="9" a="1"/>
  <c r="C62" i="9" s="1"/>
  <c r="D62" i="9" s="1"/>
  <c r="C63" i="9" a="1"/>
  <c r="C63" i="9" s="1"/>
  <c r="D63" i="9" s="1"/>
  <c r="C64" i="9" a="1"/>
  <c r="C64" i="9" s="1"/>
  <c r="D64" i="9" s="1"/>
  <c r="C65" i="9" a="1"/>
  <c r="C65" i="9" s="1"/>
  <c r="D65" i="9" s="1"/>
  <c r="C66" i="9" a="1"/>
  <c r="C66" i="9" s="1"/>
  <c r="D66" i="9" s="1"/>
  <c r="C67" i="9" a="1"/>
  <c r="C67" i="9" s="1"/>
  <c r="D67" i="9" s="1"/>
  <c r="C68" i="9" a="1"/>
  <c r="C68" i="9" s="1"/>
  <c r="D68" i="9" s="1"/>
  <c r="C69" i="9" a="1"/>
  <c r="C69" i="9" s="1"/>
  <c r="D69" i="9" s="1"/>
  <c r="C70" i="9" a="1"/>
  <c r="C70" i="9" s="1"/>
  <c r="D70" i="9" s="1"/>
  <c r="C71" i="9" a="1"/>
  <c r="C71" i="9" s="1"/>
  <c r="D71" i="9" s="1"/>
  <c r="C72" i="9" a="1"/>
  <c r="C72" i="9" s="1"/>
  <c r="D72" i="9" s="1"/>
  <c r="C73" i="9" a="1"/>
  <c r="C73" i="9" s="1"/>
  <c r="D73" i="9" s="1"/>
  <c r="C74" i="9" a="1"/>
  <c r="C74" i="9" s="1"/>
  <c r="D74" i="9" s="1"/>
  <c r="C75" i="9" a="1"/>
  <c r="C75" i="9" s="1"/>
  <c r="D75" i="9" s="1"/>
  <c r="C76" i="9" a="1"/>
  <c r="C76" i="9" s="1"/>
  <c r="D76" i="9" s="1"/>
  <c r="C77" i="9" a="1"/>
  <c r="C77" i="9" s="1"/>
  <c r="D77" i="9" s="1"/>
  <c r="C78" i="9" a="1"/>
  <c r="C78" i="9" s="1"/>
  <c r="D78" i="9" s="1"/>
  <c r="C79" i="9" a="1"/>
  <c r="C79" i="9" s="1"/>
  <c r="D79" i="9" s="1"/>
  <c r="C80" i="9" a="1"/>
  <c r="C80" i="9" s="1"/>
  <c r="D80" i="9" s="1"/>
  <c r="C81" i="9" a="1"/>
  <c r="C81" i="9" s="1"/>
  <c r="D81" i="9" s="1"/>
  <c r="C82" i="9" a="1"/>
  <c r="C82" i="9" s="1"/>
  <c r="D82" i="9" s="1"/>
  <c r="C83" i="9" a="1"/>
  <c r="C83" i="9" s="1"/>
  <c r="D83" i="9" s="1"/>
  <c r="C84" i="9" a="1"/>
  <c r="C84" i="9" s="1"/>
  <c r="D84" i="9" s="1"/>
  <c r="C85" i="9" a="1"/>
  <c r="C85" i="9" s="1"/>
  <c r="D85" i="9" s="1"/>
  <c r="C86" i="9" a="1"/>
  <c r="C86" i="9" s="1"/>
  <c r="D86" i="9" s="1"/>
  <c r="C87" i="9" a="1"/>
  <c r="C87" i="9" s="1"/>
  <c r="D87" i="9" s="1"/>
  <c r="C88" i="9" a="1"/>
  <c r="C88" i="9" s="1"/>
  <c r="D88" i="9" s="1"/>
  <c r="C89" i="9" a="1"/>
  <c r="C89" i="9" s="1"/>
  <c r="D89" i="9" s="1"/>
  <c r="C90" i="9" a="1"/>
  <c r="C90" i="9" s="1"/>
  <c r="D90" i="9" s="1"/>
  <c r="C91" i="9" a="1"/>
  <c r="C91" i="9" s="1"/>
  <c r="D91" i="9" s="1"/>
  <c r="C92" i="9" a="1"/>
  <c r="C92" i="9" s="1"/>
  <c r="D92" i="9" s="1"/>
  <c r="C93" i="9" a="1"/>
  <c r="C93" i="9" s="1"/>
  <c r="D93" i="9" s="1"/>
  <c r="C94" i="9" a="1"/>
  <c r="C94" i="9" s="1"/>
  <c r="D94" i="9" s="1"/>
  <c r="C95" i="9" a="1"/>
  <c r="C95" i="9" s="1"/>
  <c r="D95" i="9" s="1"/>
  <c r="C96" i="9" a="1"/>
  <c r="C96" i="9" s="1"/>
  <c r="D96" i="9" s="1"/>
  <c r="C97" i="9" a="1"/>
  <c r="C97" i="9" s="1"/>
  <c r="D97" i="9" s="1"/>
  <c r="C98" i="9" a="1"/>
  <c r="C98" i="9" s="1"/>
  <c r="D98" i="9" s="1"/>
  <c r="C99" i="9" a="1"/>
  <c r="C99" i="9" s="1"/>
  <c r="D99" i="9" s="1"/>
  <c r="C100" i="9" a="1"/>
  <c r="C100" i="9" s="1"/>
  <c r="D100" i="9" s="1"/>
  <c r="C43" i="9" l="1" a="1"/>
  <c r="C43" i="9" s="1"/>
  <c r="D43" i="9" s="1"/>
  <c r="G12" i="2" l="1"/>
  <c r="C42" i="9" l="1" a="1"/>
  <c r="C42" i="9" s="1"/>
  <c r="D42" i="9" s="1"/>
  <c r="C41" i="9" a="1"/>
  <c r="C41" i="9" s="1"/>
  <c r="D41" i="9" s="1"/>
  <c r="C40" i="9" a="1"/>
  <c r="C40" i="9" s="1"/>
  <c r="D40" i="9" s="1"/>
  <c r="C39" i="9" a="1"/>
  <c r="C39" i="9" s="1"/>
  <c r="D39" i="9" s="1"/>
  <c r="C38" i="9" a="1"/>
  <c r="C38" i="9" s="1"/>
  <c r="D38" i="9" s="1"/>
  <c r="C37" i="9" a="1"/>
  <c r="C37" i="9" s="1"/>
  <c r="D37" i="9" s="1"/>
  <c r="C36" i="9" a="1"/>
  <c r="C36" i="9" s="1"/>
  <c r="D36" i="9" s="1"/>
  <c r="C35" i="9" a="1"/>
  <c r="C35" i="9" s="1"/>
  <c r="D35" i="9" s="1"/>
  <c r="C34" i="9" a="1"/>
  <c r="C34" i="9" s="1"/>
  <c r="D34" i="9" s="1"/>
  <c r="C33" i="9" a="1"/>
  <c r="C33" i="9" s="1"/>
  <c r="D33" i="9" s="1"/>
  <c r="C32" i="9" a="1"/>
  <c r="C32" i="9" s="1"/>
  <c r="D32" i="9" s="1"/>
  <c r="C31" i="9" a="1"/>
  <c r="C31" i="9" s="1"/>
  <c r="D31" i="9" s="1"/>
  <c r="C30" i="9" a="1"/>
  <c r="C30" i="9" s="1"/>
  <c r="D30" i="9" s="1"/>
  <c r="C29" i="9" a="1"/>
  <c r="C29" i="9" s="1"/>
  <c r="D29" i="9" s="1"/>
  <c r="C28" i="9" a="1"/>
  <c r="C28" i="9" s="1"/>
  <c r="D28" i="9" s="1"/>
  <c r="C27" i="9" a="1"/>
  <c r="C27" i="9" s="1"/>
  <c r="D27" i="9" s="1"/>
  <c r="C26" i="9" a="1"/>
  <c r="C26" i="9" s="1"/>
  <c r="D26" i="9" s="1"/>
  <c r="C25" i="9" a="1"/>
  <c r="C25" i="9" s="1"/>
  <c r="D25" i="9" s="1"/>
  <c r="C24" i="9" a="1"/>
  <c r="C24" i="9" s="1"/>
  <c r="D24" i="9" s="1"/>
  <c r="C23" i="9" a="1"/>
  <c r="C23" i="9" s="1"/>
  <c r="D23" i="9" s="1"/>
  <c r="X5" i="9"/>
  <c r="W5" i="9"/>
  <c r="V5" i="9"/>
  <c r="U5" i="9"/>
  <c r="T5" i="9"/>
  <c r="S5" i="9"/>
  <c r="R5" i="9"/>
  <c r="Q5" i="9"/>
  <c r="P5" i="9"/>
  <c r="O5" i="9"/>
  <c r="N5" i="9"/>
  <c r="M5" i="9"/>
  <c r="L5" i="9"/>
  <c r="K5" i="9"/>
  <c r="J5" i="9"/>
  <c r="I5" i="9"/>
  <c r="H5" i="9"/>
  <c r="G5" i="9"/>
  <c r="F5" i="9"/>
  <c r="E5" i="9"/>
  <c r="X3" i="9"/>
  <c r="W3" i="9"/>
  <c r="V3" i="9"/>
  <c r="U3" i="9"/>
  <c r="T3" i="9"/>
  <c r="S3" i="9"/>
  <c r="R3" i="9"/>
  <c r="Q3" i="9"/>
  <c r="P3" i="9"/>
  <c r="O3" i="9"/>
  <c r="N3" i="9"/>
  <c r="M3" i="9"/>
  <c r="L3" i="9"/>
  <c r="K3" i="9"/>
  <c r="J3" i="9"/>
  <c r="I3" i="9"/>
  <c r="H3" i="9"/>
  <c r="G3" i="9"/>
  <c r="F3" i="9"/>
  <c r="E3" i="9"/>
  <c r="X1" i="9"/>
  <c r="W1" i="9"/>
  <c r="V1" i="9"/>
  <c r="U1" i="9"/>
  <c r="T1" i="9"/>
  <c r="S1" i="9"/>
  <c r="R1" i="9"/>
  <c r="Q1" i="9"/>
  <c r="P1" i="9"/>
  <c r="O1" i="9"/>
  <c r="N1" i="9"/>
  <c r="M1" i="9"/>
  <c r="L1" i="9"/>
  <c r="K1" i="9"/>
  <c r="J1" i="9"/>
  <c r="I1" i="9"/>
  <c r="H1" i="9"/>
  <c r="G1" i="9"/>
  <c r="F1" i="9"/>
  <c r="E1" i="9"/>
  <c r="D1" i="9"/>
  <c r="C20" i="9" s="1" a="1"/>
  <c r="C20" i="9" s="1"/>
  <c r="D20" i="9" s="1"/>
  <c r="C18" i="9" l="1" a="1"/>
  <c r="C18" i="9" s="1"/>
  <c r="D18" i="9" s="1"/>
  <c r="C14" i="9" a="1"/>
  <c r="C14" i="9" s="1"/>
  <c r="C22" i="9" a="1"/>
  <c r="C22" i="9" s="1"/>
  <c r="D22" i="9" s="1"/>
  <c r="C15" i="9" a="1"/>
  <c r="C15" i="9" s="1"/>
  <c r="D15" i="9" s="1"/>
  <c r="C19" i="9" a="1"/>
  <c r="C19" i="9" s="1"/>
  <c r="D19" i="9" s="1"/>
  <c r="C17" i="9" a="1"/>
  <c r="C17" i="9" s="1"/>
  <c r="D17" i="9" s="1"/>
  <c r="C21" i="9" a="1"/>
  <c r="C21" i="9" s="1"/>
  <c r="D21" i="9" s="1"/>
  <c r="C16" i="9" a="1"/>
  <c r="C16" i="9" s="1"/>
  <c r="D16" i="9" s="1"/>
  <c r="C12" i="9" l="1"/>
  <c r="D12" i="9" s="1"/>
  <c r="D14" i="9"/>
  <c r="X2" i="8"/>
  <c r="W2" i="8"/>
  <c r="V2" i="8"/>
  <c r="U2" i="8"/>
  <c r="T2" i="8"/>
  <c r="S2" i="8"/>
  <c r="R2" i="8"/>
  <c r="Q2" i="8"/>
  <c r="P2" i="8"/>
  <c r="O2" i="8"/>
  <c r="N2" i="8"/>
  <c r="M2" i="8"/>
  <c r="L2" i="8"/>
  <c r="K2" i="8"/>
  <c r="D39" i="8" l="1"/>
  <c r="D38" i="8"/>
  <c r="I4" i="2" l="1" a="1"/>
  <c r="I4" i="2" s="1"/>
</calcChain>
</file>

<file path=xl/sharedStrings.xml><?xml version="1.0" encoding="utf-8"?>
<sst xmlns="http://schemas.openxmlformats.org/spreadsheetml/2006/main" count="157" uniqueCount="74">
  <si>
    <t>Student_Name</t>
  </si>
  <si>
    <t>Quiz</t>
  </si>
  <si>
    <t>Test</t>
  </si>
  <si>
    <t>Quiz2</t>
  </si>
  <si>
    <t>Quiz3</t>
  </si>
  <si>
    <t>Quiz4</t>
  </si>
  <si>
    <t>Grade</t>
  </si>
  <si>
    <t>Dan</t>
  </si>
  <si>
    <t>Fred</t>
  </si>
  <si>
    <t>Betty</t>
  </si>
  <si>
    <t>Raj</t>
  </si>
  <si>
    <t>Pierre</t>
  </si>
  <si>
    <t>Geography</t>
  </si>
  <si>
    <t>F</t>
  </si>
  <si>
    <t>D-</t>
  </si>
  <si>
    <t>D</t>
  </si>
  <si>
    <t>D+</t>
  </si>
  <si>
    <t>C-</t>
  </si>
  <si>
    <t>C</t>
  </si>
  <si>
    <t>C+</t>
  </si>
  <si>
    <t>B-</t>
  </si>
  <si>
    <t>B</t>
  </si>
  <si>
    <t>B+</t>
  </si>
  <si>
    <t>A-</t>
  </si>
  <si>
    <t>A</t>
  </si>
  <si>
    <t>A+</t>
  </si>
  <si>
    <t>Value</t>
  </si>
  <si>
    <t>Grade%</t>
  </si>
  <si>
    <t>Letter</t>
  </si>
  <si>
    <t>Input7</t>
  </si>
  <si>
    <t>Input8</t>
  </si>
  <si>
    <t>Input9</t>
  </si>
  <si>
    <t>Input10</t>
  </si>
  <si>
    <t>Input11</t>
  </si>
  <si>
    <t>Input12</t>
  </si>
  <si>
    <t>Input13</t>
  </si>
  <si>
    <t>Input14</t>
  </si>
  <si>
    <t>Input15</t>
  </si>
  <si>
    <t>Input16</t>
  </si>
  <si>
    <t>Input17</t>
  </si>
  <si>
    <t>Input18</t>
  </si>
  <si>
    <t>Input19</t>
  </si>
  <si>
    <t>Input20</t>
  </si>
  <si>
    <t/>
  </si>
  <si>
    <t>3 out of 3</t>
  </si>
  <si>
    <t>3 out of 4</t>
  </si>
  <si>
    <t>2 out of 2</t>
  </si>
  <si>
    <t xml:space="preserve">Average </t>
  </si>
  <si>
    <t xml:space="preserve">Pass </t>
  </si>
  <si>
    <t xml:space="preserve"> Perfect Score </t>
  </si>
  <si>
    <t xml:space="preserve"> Pass Score </t>
  </si>
  <si>
    <t xml:space="preserve">Weight </t>
  </si>
  <si>
    <t xml:space="preserve"> Date </t>
  </si>
  <si>
    <t xml:space="preserve"> Include? </t>
  </si>
  <si>
    <t>Pls enter 'Perfect Score'</t>
  </si>
  <si>
    <t>*Please note: this is a test version.</t>
  </si>
  <si>
    <t>Input5</t>
  </si>
  <si>
    <t>Input6</t>
  </si>
  <si>
    <t>Kevin</t>
  </si>
  <si>
    <t>Exam</t>
  </si>
  <si>
    <t>Yes</t>
  </si>
  <si>
    <t>Select Answer Below</t>
  </si>
  <si>
    <t>Input1</t>
  </si>
  <si>
    <t>Input2</t>
  </si>
  <si>
    <t>Input3</t>
  </si>
  <si>
    <t>Input4</t>
  </si>
  <si>
    <t>1 out of 3</t>
  </si>
  <si>
    <t>Math</t>
  </si>
  <si>
    <t>Description</t>
  </si>
  <si>
    <t xml:space="preserve">Watch the video: </t>
  </si>
  <si>
    <t>Click here to watch the video</t>
  </si>
  <si>
    <t xml:space="preserve">Excel file for this video: </t>
  </si>
  <si>
    <t>Click here to see my Excel files</t>
  </si>
  <si>
    <t>http://1drv.ms/1bYwrTa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</si>
</sst>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/mmm"/>
    <numFmt numFmtId="165" formatCode="0.0"/>
    <numFmt numFmtId="166" formatCode="0.0%"/>
  </numFmts>
  <fonts count="1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u/>
      <sz val="11"/>
      <color theme="1" tint="4.9989318521683403E-2"/>
      <name val="Calibri"/>
      <family val="2"/>
    </font>
    <font>
      <sz val="11"/>
      <name val="Calibri"/>
      <family val="2"/>
    </font>
    <font>
      <b/>
      <u/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1"/>
      <color theme="4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theme="4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0.5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9" fontId="5" fillId="0" borderId="0" applyFont="0" applyFill="0" applyBorder="0" applyAlignment="0" applyProtection="0"/>
    <xf numFmtId="0" fontId="17" fillId="0" borderId="0" applyNumberFormat="0" applyFill="0" applyBorder="0" applyAlignment="0" applyProtection="0"/>
  </cellStyleXfs>
  <cellXfs count="68">
    <xf numFmtId="0" fontId="0" fillId="0" borderId="0" xfId="0"/>
    <xf numFmtId="0" fontId="0" fillId="0" borderId="0" xfId="0" applyAlignment="1">
      <alignment horizontal="center"/>
    </xf>
    <xf numFmtId="0" fontId="2" fillId="0" borderId="0" xfId="1" applyFont="1" applyAlignment="1" applyProtection="1"/>
    <xf numFmtId="0" fontId="3" fillId="0" borderId="0" xfId="1" applyFont="1" applyAlignment="1" applyProtection="1"/>
    <xf numFmtId="0" fontId="4" fillId="0" borderId="0" xfId="1" applyFont="1" applyAlignment="1" applyProtection="1"/>
    <xf numFmtId="0" fontId="0" fillId="0" borderId="0" xfId="0" applyAlignment="1">
      <alignment horizontal="right"/>
    </xf>
    <xf numFmtId="0" fontId="0" fillId="0" borderId="0" xfId="0" applyProtection="1">
      <protection locked="0"/>
    </xf>
    <xf numFmtId="0" fontId="0" fillId="0" borderId="0" xfId="0" applyProtection="1"/>
    <xf numFmtId="9" fontId="0" fillId="0" borderId="0" xfId="2" applyFont="1" applyProtection="1"/>
    <xf numFmtId="0" fontId="0" fillId="0" borderId="0" xfId="0" applyBorder="1" applyAlignment="1">
      <alignment horizontal="right"/>
    </xf>
    <xf numFmtId="1" fontId="0" fillId="0" borderId="2" xfId="0" applyNumberFormat="1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/>
    <xf numFmtId="164" fontId="6" fillId="0" borderId="1" xfId="0" applyNumberFormat="1" applyFont="1" applyBorder="1" applyProtection="1">
      <protection locked="0"/>
    </xf>
    <xf numFmtId="0" fontId="8" fillId="0" borderId="0" xfId="0" applyFont="1" applyAlignment="1">
      <alignment horizontal="right"/>
    </xf>
    <xf numFmtId="1" fontId="8" fillId="0" borderId="1" xfId="0" applyNumberFormat="1" applyFont="1" applyBorder="1" applyProtection="1">
      <protection locked="0"/>
    </xf>
    <xf numFmtId="164" fontId="8" fillId="0" borderId="1" xfId="0" applyNumberFormat="1" applyFont="1" applyBorder="1" applyProtection="1">
      <protection locked="0"/>
    </xf>
    <xf numFmtId="165" fontId="0" fillId="0" borderId="1" xfId="0" applyNumberFormat="1" applyBorder="1" applyProtection="1"/>
    <xf numFmtId="0" fontId="10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1" fillId="0" borderId="0" xfId="0" applyFont="1" applyAlignment="1">
      <alignment horizontal="center"/>
    </xf>
    <xf numFmtId="0" fontId="6" fillId="0" borderId="0" xfId="0" applyFont="1"/>
    <xf numFmtId="166" fontId="0" fillId="0" borderId="0" xfId="2" applyNumberFormat="1" applyFont="1" applyProtection="1"/>
    <xf numFmtId="0" fontId="0" fillId="0" borderId="0" xfId="0" applyAlignment="1" applyProtection="1">
      <alignment horizontal="center"/>
      <protection locked="0"/>
    </xf>
    <xf numFmtId="166" fontId="0" fillId="3" borderId="1" xfId="2" applyNumberFormat="1" applyFont="1" applyFill="1" applyBorder="1" applyAlignment="1" applyProtection="1">
      <alignment horizontal="center"/>
      <protection locked="0"/>
    </xf>
    <xf numFmtId="165" fontId="12" fillId="0" borderId="1" xfId="0" applyNumberFormat="1" applyFont="1" applyBorder="1" applyAlignment="1" applyProtection="1">
      <alignment horizontal="center"/>
    </xf>
    <xf numFmtId="0" fontId="13" fillId="0" borderId="0" xfId="0" quotePrefix="1" applyFont="1" applyAlignment="1">
      <alignment horizontal="center"/>
    </xf>
    <xf numFmtId="0" fontId="7" fillId="0" borderId="0" xfId="0" applyFont="1" applyFill="1" applyAlignment="1" applyProtection="1">
      <alignment vertical="center"/>
      <protection hidden="1"/>
    </xf>
    <xf numFmtId="165" fontId="8" fillId="0" borderId="1" xfId="0" applyNumberFormat="1" applyFont="1" applyBorder="1" applyProtection="1">
      <protection locked="0"/>
    </xf>
    <xf numFmtId="165" fontId="0" fillId="0" borderId="3" xfId="0" applyNumberFormat="1" applyBorder="1" applyProtection="1"/>
    <xf numFmtId="165" fontId="12" fillId="0" borderId="3" xfId="0" applyNumberFormat="1" applyFont="1" applyBorder="1" applyAlignment="1" applyProtection="1">
      <alignment horizontal="center"/>
    </xf>
    <xf numFmtId="1" fontId="8" fillId="0" borderId="3" xfId="0" applyNumberFormat="1" applyFont="1" applyBorder="1" applyProtection="1">
      <protection locked="0"/>
    </xf>
    <xf numFmtId="165" fontId="8" fillId="0" borderId="3" xfId="0" applyNumberFormat="1" applyFont="1" applyBorder="1" applyProtection="1">
      <protection locked="0"/>
    </xf>
    <xf numFmtId="164" fontId="8" fillId="0" borderId="3" xfId="0" applyNumberFormat="1" applyFont="1" applyBorder="1" applyProtection="1">
      <protection locked="0"/>
    </xf>
    <xf numFmtId="164" fontId="6" fillId="0" borderId="3" xfId="0" applyNumberFormat="1" applyFont="1" applyBorder="1" applyProtection="1">
      <protection locked="0"/>
    </xf>
    <xf numFmtId="165" fontId="0" fillId="0" borderId="0" xfId="0" applyNumberFormat="1" applyBorder="1" applyProtection="1"/>
    <xf numFmtId="165" fontId="12" fillId="0" borderId="0" xfId="0" applyNumberFormat="1" applyFont="1" applyBorder="1" applyAlignment="1" applyProtection="1">
      <alignment horizontal="center"/>
    </xf>
    <xf numFmtId="1" fontId="0" fillId="0" borderId="0" xfId="0" applyNumberFormat="1" applyBorder="1" applyProtection="1">
      <protection locked="0"/>
    </xf>
    <xf numFmtId="1" fontId="8" fillId="0" borderId="0" xfId="0" applyNumberFormat="1" applyFont="1" applyBorder="1" applyProtection="1">
      <protection locked="0"/>
    </xf>
    <xf numFmtId="165" fontId="8" fillId="0" borderId="0" xfId="0" applyNumberFormat="1" applyFont="1" applyBorder="1" applyProtection="1">
      <protection locked="0"/>
    </xf>
    <xf numFmtId="164" fontId="8" fillId="0" borderId="0" xfId="0" applyNumberFormat="1" applyFont="1" applyBorder="1" applyProtection="1">
      <protection locked="0"/>
    </xf>
    <xf numFmtId="164" fontId="6" fillId="0" borderId="0" xfId="0" applyNumberFormat="1" applyFont="1" applyBorder="1" applyProtection="1">
      <protection locked="0"/>
    </xf>
    <xf numFmtId="0" fontId="0" fillId="0" borderId="0" xfId="0" applyFill="1" applyAlignment="1" applyProtection="1">
      <alignment horizontal="center"/>
      <protection locked="0"/>
    </xf>
    <xf numFmtId="0" fontId="8" fillId="0" borderId="0" xfId="0" quotePrefix="1" applyFont="1" applyAlignment="1">
      <alignment horizontal="right"/>
    </xf>
    <xf numFmtId="9" fontId="0" fillId="0" borderId="0" xfId="2" applyNumberFormat="1" applyFont="1" applyProtection="1"/>
    <xf numFmtId="0" fontId="14" fillId="0" borderId="0" xfId="0" applyFont="1" applyFill="1" applyBorder="1"/>
    <xf numFmtId="0" fontId="0" fillId="0" borderId="0" xfId="0" applyFont="1" applyFill="1" applyBorder="1"/>
    <xf numFmtId="0" fontId="0" fillId="0" borderId="0" xfId="0" applyAlignment="1">
      <alignment vertical="top" wrapText="1"/>
    </xf>
    <xf numFmtId="0" fontId="0" fillId="0" borderId="0" xfId="0" applyAlignment="1" applyProtection="1">
      <alignment horizontal="center" vertical="top" wrapText="1"/>
      <protection locked="0"/>
    </xf>
    <xf numFmtId="0" fontId="0" fillId="0" borderId="0" xfId="0" applyProtection="1">
      <protection hidden="1"/>
    </xf>
    <xf numFmtId="0" fontId="6" fillId="0" borderId="0" xfId="0" applyFont="1" applyProtection="1">
      <protection hidden="1"/>
    </xf>
    <xf numFmtId="166" fontId="16" fillId="0" borderId="0" xfId="2" applyNumberFormat="1" applyFont="1"/>
    <xf numFmtId="0" fontId="16" fillId="0" borderId="0" xfId="0" applyFont="1"/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4" xfId="0" applyBorder="1" applyAlignment="1">
      <alignment horizontal="left"/>
    </xf>
    <xf numFmtId="0" fontId="17" fillId="0" borderId="0" xfId="3"/>
    <xf numFmtId="0" fontId="17" fillId="0" borderId="0" xfId="3" quotePrefix="1" applyAlignment="1"/>
    <xf numFmtId="0" fontId="18" fillId="0" borderId="0" xfId="3" quotePrefix="1" applyFont="1" applyAlignment="1">
      <alignment horizontal="left"/>
    </xf>
    <xf numFmtId="0" fontId="15" fillId="0" borderId="5" xfId="0" applyFont="1" applyBorder="1" applyAlignment="1">
      <alignment horizontal="center"/>
    </xf>
    <xf numFmtId="166" fontId="0" fillId="3" borderId="3" xfId="2" applyNumberFormat="1" applyFont="1" applyFill="1" applyBorder="1" applyAlignment="1" applyProtection="1">
      <alignment horizontal="center"/>
      <protection locked="0"/>
    </xf>
    <xf numFmtId="166" fontId="0" fillId="3" borderId="4" xfId="2" applyNumberFormat="1" applyFont="1" applyFill="1" applyBorder="1" applyAlignment="1" applyProtection="1">
      <alignment horizontal="center"/>
      <protection locked="0"/>
    </xf>
    <xf numFmtId="0" fontId="9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7" fillId="2" borderId="0" xfId="0" applyFont="1" applyFill="1" applyAlignment="1" applyProtection="1">
      <alignment horizontal="center" vertical="center" wrapText="1"/>
      <protection locked="0"/>
    </xf>
    <xf numFmtId="0" fontId="17" fillId="0" borderId="0" xfId="3" applyAlignment="1">
      <alignment horizontal="left"/>
    </xf>
    <xf numFmtId="0" fontId="17" fillId="0" borderId="0" xfId="3" quotePrefix="1" applyAlignment="1">
      <alignment horizontal="center"/>
    </xf>
    <xf numFmtId="0" fontId="0" fillId="0" borderId="0" xfId="0" quotePrefix="1" applyAlignment="1">
      <alignment horizontal="center"/>
    </xf>
  </cellXfs>
  <cellStyles count="4">
    <cellStyle name="Hyperlink" xfId="3" builtinId="8"/>
    <cellStyle name="Hyperlink 2" xfId="1"/>
    <cellStyle name="Normal" xfId="0" builtinId="0"/>
    <cellStyle name="Percent" xfId="2" builtinId="5"/>
  </cellStyles>
  <dxfs count="93"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numFmt numFmtId="14" formatCode="0.0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3" formatCode="0%"/>
      <protection locked="1" hidden="0"/>
    </dxf>
    <dxf>
      <numFmt numFmtId="14" formatCode="0.00%"/>
    </dxf>
    <dxf>
      <numFmt numFmtId="166" formatCode="0.0%"/>
      <protection locked="1" hidden="0"/>
    </dxf>
    <dxf>
      <protection locked="0" hidden="0"/>
    </dxf>
    <dxf>
      <protection locked="0" hidden="0"/>
    </dxf>
    <dxf>
      <alignment vertical="top" textRotation="0" wrapText="1" justifyLastLine="0" shrinkToFit="0" readingOrder="0"/>
    </dxf>
    <dxf>
      <font>
        <color theme="0"/>
      </font>
      <fill>
        <patternFill>
          <bgColor theme="0"/>
        </patternFill>
      </fill>
    </dxf>
    <dxf>
      <font>
        <strike/>
        <color auto="1"/>
      </font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  <border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/>
        <horizontal/>
      </border>
    </dxf>
    <dxf>
      <fill>
        <patternFill>
          <bgColor theme="0" tint="-0.14996795556505021"/>
        </patternFill>
      </fill>
    </dxf>
    <dxf>
      <font>
        <strike/>
        <color auto="1"/>
      </font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u/>
      </font>
    </dxf>
    <dxf>
      <font>
        <color auto="1"/>
      </font>
      <fill>
        <patternFill>
          <bgColor theme="6" tint="0.59996337778862885"/>
        </patternFill>
      </fill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numFmt numFmtId="14" formatCode="0.0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3" formatCode="0%"/>
      <protection locked="1" hidden="0"/>
    </dxf>
    <dxf>
      <numFmt numFmtId="14" formatCode="0.00%"/>
    </dxf>
    <dxf>
      <numFmt numFmtId="166" formatCode="0.0%"/>
      <protection locked="1" hidden="0"/>
    </dxf>
    <dxf>
      <protection locked="0" hidden="0"/>
    </dxf>
    <dxf>
      <protection locked="0" hidden="0"/>
    </dxf>
    <dxf>
      <alignment vertical="top" textRotation="0" wrapText="1" justifyLastLine="0" shrinkToFit="0" readingOrder="0"/>
    </dxf>
    <dxf>
      <font>
        <color theme="0"/>
      </font>
      <fill>
        <patternFill>
          <bgColor theme="0"/>
        </patternFill>
      </fill>
    </dxf>
    <dxf>
      <font>
        <strike/>
        <color auto="1"/>
      </font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  <border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/>
        <horizontal/>
      </border>
    </dxf>
    <dxf>
      <fill>
        <patternFill>
          <bgColor theme="0" tint="-0.14996795556505021"/>
        </patternFill>
      </fill>
    </dxf>
    <dxf>
      <font>
        <strike/>
        <color auto="1"/>
      </font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u/>
      </font>
    </dxf>
    <dxf>
      <font>
        <color auto="1"/>
      </font>
      <fill>
        <patternFill>
          <bgColor theme="6" tint="0.59996337778862885"/>
        </patternFill>
      </fill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numFmt numFmtId="14" formatCode="0.0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3" formatCode="0%"/>
      <protection locked="1" hidden="0"/>
    </dxf>
    <dxf>
      <numFmt numFmtId="14" formatCode="0.00%"/>
    </dxf>
    <dxf>
      <numFmt numFmtId="166" formatCode="0.0%"/>
      <protection locked="1" hidden="0"/>
    </dxf>
    <dxf>
      <protection locked="0" hidden="0"/>
    </dxf>
    <dxf>
      <protection locked="0" hidden="0"/>
    </dxf>
    <dxf>
      <fill>
        <patternFill>
          <bgColor theme="0" tint="-0.14996795556505021"/>
        </patternFill>
      </fill>
      <border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/>
        <horizontal/>
      </border>
    </dxf>
    <dxf>
      <fill>
        <patternFill>
          <bgColor theme="0" tint="-0.14996795556505021"/>
        </patternFill>
      </fill>
    </dxf>
    <dxf>
      <font>
        <strike/>
        <color auto="1"/>
      </font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theme="6" tint="0.59996337778862885"/>
        </patternFill>
      </fill>
    </dxf>
    <dxf>
      <font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fmlaLink="E11" lockText="1" noThreeD="1"/>
</file>

<file path=xl/ctrlProps/ctrlProp2.xml><?xml version="1.0" encoding="utf-8"?>
<formControlPr xmlns="http://schemas.microsoft.com/office/spreadsheetml/2009/9/main" objectType="CheckBox" fmlaLink="F11" lockText="1" noThreeD="1"/>
</file>

<file path=xl/ctrlProps/ctrlProp3.xml><?xml version="1.0" encoding="utf-8"?>
<formControlPr xmlns="http://schemas.microsoft.com/office/spreadsheetml/2009/9/main" objectType="CheckBox" fmlaLink="G11" lockText="1" noThreeD="1"/>
</file>

<file path=xl/ctrlProps/ctrlProp4.xml><?xml version="1.0" encoding="utf-8"?>
<formControlPr xmlns="http://schemas.microsoft.com/office/spreadsheetml/2009/9/main" objectType="CheckBox" fmlaLink="H11" lockText="1" noThreeD="1"/>
</file>

<file path=xl/ctrlProps/ctrlProp5.xml><?xml version="1.0" encoding="utf-8"?>
<formControlPr xmlns="http://schemas.microsoft.com/office/spreadsheetml/2009/9/main" objectType="CheckBox" fmlaLink="I11" lockText="1" noThreeD="1"/>
</file>

<file path=xl/ctrlProps/ctrlProp6.xml><?xml version="1.0" encoding="utf-8"?>
<formControlPr xmlns="http://schemas.microsoft.com/office/spreadsheetml/2009/9/main" objectType="CheckBox" fmlaLink="J11" lockText="1" noThreeD="1"/>
</file>

<file path=xl/ctrlProps/ctrlProp7.xml><?xml version="1.0" encoding="utf-8"?>
<formControlPr xmlns="http://schemas.microsoft.com/office/spreadsheetml/2009/9/main" objectType="CheckBox" fmlaLink="K11" lockText="1" noThreeD="1"/>
</file>

<file path=xl/ctrlProps/ctrlProp8.xml><?xml version="1.0" encoding="utf-8"?>
<formControlPr xmlns="http://schemas.microsoft.com/office/spreadsheetml/2009/9/main" objectType="CheckBox" fmlaLink="L11" lockText="1" noThreeD="1"/>
</file>

<file path=xl/ctrlProps/ctrlProp9.xml><?xml version="1.0" encoding="utf-8"?>
<formControlPr xmlns="http://schemas.microsoft.com/office/spreadsheetml/2009/9/main" objectType="CheckBox" fmlaLink="M11" lockText="1" noThreeD="1"/>
</file>

<file path=xl/ctrlProps/ctrlProp10.xml><?xml version="1.0" encoding="utf-8"?>
<formControlPr xmlns="http://schemas.microsoft.com/office/spreadsheetml/2009/9/main" objectType="CheckBox" fmlaLink="N11" lockText="1" noThreeD="1"/>
</file>

<file path=xl/ctrlProps/ctrlProp11.xml><?xml version="1.0" encoding="utf-8"?>
<formControlPr xmlns="http://schemas.microsoft.com/office/spreadsheetml/2009/9/main" objectType="CheckBox" fmlaLink="O11" lockText="1" noThreeD="1"/>
</file>

<file path=xl/ctrlProps/ctrlProp12.xml><?xml version="1.0" encoding="utf-8"?>
<formControlPr xmlns="http://schemas.microsoft.com/office/spreadsheetml/2009/9/main" objectType="CheckBox" fmlaLink="P11" lockText="1" noThreeD="1"/>
</file>

<file path=xl/ctrlProps/ctrlProp13.xml><?xml version="1.0" encoding="utf-8"?>
<formControlPr xmlns="http://schemas.microsoft.com/office/spreadsheetml/2009/9/main" objectType="CheckBox" fmlaLink="Q11" lockText="1" noThreeD="1"/>
</file>

<file path=xl/ctrlProps/ctrlProp14.xml><?xml version="1.0" encoding="utf-8"?>
<formControlPr xmlns="http://schemas.microsoft.com/office/spreadsheetml/2009/9/main" objectType="CheckBox" fmlaLink="R11" lockText="1" noThreeD="1"/>
</file>

<file path=xl/ctrlProps/ctrlProp15.xml><?xml version="1.0" encoding="utf-8"?>
<formControlPr xmlns="http://schemas.microsoft.com/office/spreadsheetml/2009/9/main" objectType="CheckBox" fmlaLink="S11" lockText="1" noThreeD="1"/>
</file>

<file path=xl/ctrlProps/ctrlProp16.xml><?xml version="1.0" encoding="utf-8"?>
<formControlPr xmlns="http://schemas.microsoft.com/office/spreadsheetml/2009/9/main" objectType="CheckBox" fmlaLink="T11" lockText="1" noThreeD="1"/>
</file>

<file path=xl/ctrlProps/ctrlProp17.xml><?xml version="1.0" encoding="utf-8"?>
<formControlPr xmlns="http://schemas.microsoft.com/office/spreadsheetml/2009/9/main" objectType="CheckBox" fmlaLink="U11" lockText="1" noThreeD="1"/>
</file>

<file path=xl/ctrlProps/ctrlProp18.xml><?xml version="1.0" encoding="utf-8"?>
<formControlPr xmlns="http://schemas.microsoft.com/office/spreadsheetml/2009/9/main" objectType="CheckBox" fmlaLink="V11" lockText="1" noThreeD="1"/>
</file>

<file path=xl/ctrlProps/ctrlProp19.xml><?xml version="1.0" encoding="utf-8"?>
<formControlPr xmlns="http://schemas.microsoft.com/office/spreadsheetml/2009/9/main" objectType="CheckBox" fmlaLink="W11" lockText="1" noThreeD="1"/>
</file>

<file path=xl/ctrlProps/ctrlProp20.xml><?xml version="1.0" encoding="utf-8"?>
<formControlPr xmlns="http://schemas.microsoft.com/office/spreadsheetml/2009/9/main" objectType="CheckBox" fmlaLink="X11" lockText="1" noThreeD="1"/>
</file>

<file path=xl/ctrlProps/ctrlProp21.xml><?xml version="1.0" encoding="utf-8"?>
<formControlPr xmlns="http://schemas.microsoft.com/office/spreadsheetml/2009/9/main" objectType="CheckBox" fmlaLink="D2" lockText="1" noThreeD="1"/>
</file>

<file path=xl/ctrlProps/ctrlProp22.xml><?xml version="1.0" encoding="utf-8"?>
<formControlPr xmlns="http://schemas.microsoft.com/office/spreadsheetml/2009/9/main" objectType="CheckBox" checked="Checked" fmlaLink="E11" lockText="1" noThreeD="1"/>
</file>

<file path=xl/ctrlProps/ctrlProp23.xml><?xml version="1.0" encoding="utf-8"?>
<formControlPr xmlns="http://schemas.microsoft.com/office/spreadsheetml/2009/9/main" objectType="CheckBox" fmlaLink="F11" lockText="1" noThreeD="1"/>
</file>

<file path=xl/ctrlProps/ctrlProp24.xml><?xml version="1.0" encoding="utf-8"?>
<formControlPr xmlns="http://schemas.microsoft.com/office/spreadsheetml/2009/9/main" objectType="CheckBox" fmlaLink="G11" lockText="1" noThreeD="1"/>
</file>

<file path=xl/ctrlProps/ctrlProp25.xml><?xml version="1.0" encoding="utf-8"?>
<formControlPr xmlns="http://schemas.microsoft.com/office/spreadsheetml/2009/9/main" objectType="CheckBox" fmlaLink="H11" lockText="1" noThreeD="1"/>
</file>

<file path=xl/ctrlProps/ctrlProp26.xml><?xml version="1.0" encoding="utf-8"?>
<formControlPr xmlns="http://schemas.microsoft.com/office/spreadsheetml/2009/9/main" objectType="CheckBox" fmlaLink="I11" lockText="1" noThreeD="1"/>
</file>

<file path=xl/ctrlProps/ctrlProp27.xml><?xml version="1.0" encoding="utf-8"?>
<formControlPr xmlns="http://schemas.microsoft.com/office/spreadsheetml/2009/9/main" objectType="CheckBox" fmlaLink="J11" lockText="1" noThreeD="1"/>
</file>

<file path=xl/ctrlProps/ctrlProp28.xml><?xml version="1.0" encoding="utf-8"?>
<formControlPr xmlns="http://schemas.microsoft.com/office/spreadsheetml/2009/9/main" objectType="CheckBox" fmlaLink="K11" lockText="1" noThreeD="1"/>
</file>

<file path=xl/ctrlProps/ctrlProp29.xml><?xml version="1.0" encoding="utf-8"?>
<formControlPr xmlns="http://schemas.microsoft.com/office/spreadsheetml/2009/9/main" objectType="CheckBox" fmlaLink="L11" lockText="1" noThreeD="1"/>
</file>

<file path=xl/ctrlProps/ctrlProp30.xml><?xml version="1.0" encoding="utf-8"?>
<formControlPr xmlns="http://schemas.microsoft.com/office/spreadsheetml/2009/9/main" objectType="CheckBox" fmlaLink="M11" lockText="1" noThreeD="1"/>
</file>

<file path=xl/ctrlProps/ctrlProp31.xml><?xml version="1.0" encoding="utf-8"?>
<formControlPr xmlns="http://schemas.microsoft.com/office/spreadsheetml/2009/9/main" objectType="CheckBox" fmlaLink="N11" lockText="1" noThreeD="1"/>
</file>

<file path=xl/ctrlProps/ctrlProp32.xml><?xml version="1.0" encoding="utf-8"?>
<formControlPr xmlns="http://schemas.microsoft.com/office/spreadsheetml/2009/9/main" objectType="CheckBox" fmlaLink="O11" lockText="1" noThreeD="1"/>
</file>

<file path=xl/ctrlProps/ctrlProp33.xml><?xml version="1.0" encoding="utf-8"?>
<formControlPr xmlns="http://schemas.microsoft.com/office/spreadsheetml/2009/9/main" objectType="CheckBox" fmlaLink="P11" lockText="1" noThreeD="1"/>
</file>

<file path=xl/ctrlProps/ctrlProp34.xml><?xml version="1.0" encoding="utf-8"?>
<formControlPr xmlns="http://schemas.microsoft.com/office/spreadsheetml/2009/9/main" objectType="CheckBox" fmlaLink="Q11" lockText="1" noThreeD="1"/>
</file>

<file path=xl/ctrlProps/ctrlProp35.xml><?xml version="1.0" encoding="utf-8"?>
<formControlPr xmlns="http://schemas.microsoft.com/office/spreadsheetml/2009/9/main" objectType="CheckBox" fmlaLink="R11" lockText="1" noThreeD="1"/>
</file>

<file path=xl/ctrlProps/ctrlProp36.xml><?xml version="1.0" encoding="utf-8"?>
<formControlPr xmlns="http://schemas.microsoft.com/office/spreadsheetml/2009/9/main" objectType="CheckBox" fmlaLink="S11" lockText="1" noThreeD="1"/>
</file>

<file path=xl/ctrlProps/ctrlProp37.xml><?xml version="1.0" encoding="utf-8"?>
<formControlPr xmlns="http://schemas.microsoft.com/office/spreadsheetml/2009/9/main" objectType="CheckBox" fmlaLink="T11" lockText="1" noThreeD="1"/>
</file>

<file path=xl/ctrlProps/ctrlProp38.xml><?xml version="1.0" encoding="utf-8"?>
<formControlPr xmlns="http://schemas.microsoft.com/office/spreadsheetml/2009/9/main" objectType="CheckBox" fmlaLink="U11" lockText="1" noThreeD="1"/>
</file>

<file path=xl/ctrlProps/ctrlProp39.xml><?xml version="1.0" encoding="utf-8"?>
<formControlPr xmlns="http://schemas.microsoft.com/office/spreadsheetml/2009/9/main" objectType="CheckBox" fmlaLink="V11" lockText="1" noThreeD="1"/>
</file>

<file path=xl/ctrlProps/ctrlProp40.xml><?xml version="1.0" encoding="utf-8"?>
<formControlPr xmlns="http://schemas.microsoft.com/office/spreadsheetml/2009/9/main" objectType="CheckBox" fmlaLink="W11" lockText="1" noThreeD="1"/>
</file>

<file path=xl/ctrlProps/ctrlProp41.xml><?xml version="1.0" encoding="utf-8"?>
<formControlPr xmlns="http://schemas.microsoft.com/office/spreadsheetml/2009/9/main" objectType="CheckBox" fmlaLink="X11" lockText="1" noThreeD="1"/>
</file>

<file path=xl/ctrlProps/ctrlProp42.xml><?xml version="1.0" encoding="utf-8"?>
<formControlPr xmlns="http://schemas.microsoft.com/office/spreadsheetml/2009/9/main" objectType="CheckBox" fmlaLink="D2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jpeg"/><Relationship Id="rId1" Type="http://schemas.openxmlformats.org/officeDocument/2006/relationships/hyperlink" Target="http://www.myspreadsheetlab.com/" TargetMode="External"/><Relationship Id="rId5" Type="http://schemas.openxmlformats.org/officeDocument/2006/relationships/hyperlink" Target="#'2 Settings'!D2"/><Relationship Id="rId4" Type="http://schemas.openxmlformats.org/officeDocument/2006/relationships/hyperlink" Target="http://www.youtube.com/watch?v=-zUoxKw1ZgQ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hyperlink" Target="http://www.myspreadsheetlab.com/templates/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jpeg"/><Relationship Id="rId1" Type="http://schemas.openxmlformats.org/officeDocument/2006/relationships/hyperlink" Target="http://www.myspreadsheetlab.com/templates/" TargetMode="External"/><Relationship Id="rId5" Type="http://schemas.openxmlformats.org/officeDocument/2006/relationships/image" Target="../media/image5.png"/><Relationship Id="rId4" Type="http://schemas.openxmlformats.org/officeDocument/2006/relationships/hyperlink" Target="http://www.youtube.com/watch?v=-zUoxKw1ZgQ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hyperlink" Target="http://www.myspreadsheetlab.com/templates/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hyperlink" Target="http://www.myspreadsheetlab.com/templates/" TargetMode="Externa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acebook.com/pages/MySpreadsheetLab/276225542389318" TargetMode="External"/><Relationship Id="rId3" Type="http://schemas.openxmlformats.org/officeDocument/2006/relationships/image" Target="../media/image9.png"/><Relationship Id="rId7" Type="http://schemas.openxmlformats.org/officeDocument/2006/relationships/image" Target="../media/image11.png"/><Relationship Id="rId2" Type="http://schemas.openxmlformats.org/officeDocument/2006/relationships/image" Target="../media/image8.png"/><Relationship Id="rId1" Type="http://schemas.openxmlformats.org/officeDocument/2006/relationships/image" Target="../media/image7.jpeg"/><Relationship Id="rId6" Type="http://schemas.openxmlformats.org/officeDocument/2006/relationships/hyperlink" Target="https://youtu.be/m37QdiH5WIc" TargetMode="External"/><Relationship Id="rId5" Type="http://schemas.openxmlformats.org/officeDocument/2006/relationships/image" Target="../media/image10.png"/><Relationship Id="rId4" Type="http://schemas.openxmlformats.org/officeDocument/2006/relationships/hyperlink" Target="http://www.twitter.com/KevinLehrbass" TargetMode="External"/><Relationship Id="rId9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8</xdr:row>
      <xdr:rowOff>6351</xdr:rowOff>
    </xdr:from>
    <xdr:to>
      <xdr:col>8</xdr:col>
      <xdr:colOff>311150</xdr:colOff>
      <xdr:row>11</xdr:row>
      <xdr:rowOff>6351</xdr:rowOff>
    </xdr:to>
    <xdr:sp macro="" textlink="">
      <xdr:nvSpPr>
        <xdr:cNvPr id="2" name="TextBox 1"/>
        <xdr:cNvSpPr txBox="1"/>
      </xdr:nvSpPr>
      <xdr:spPr>
        <a:xfrm>
          <a:off x="200025" y="577851"/>
          <a:ext cx="4987925" cy="5715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CA" sz="3600" b="1" baseline="0"/>
            <a:t>Grade Calculator*</a:t>
          </a:r>
          <a:endParaRPr lang="en-CA" sz="1800" b="1"/>
        </a:p>
      </xdr:txBody>
    </xdr:sp>
    <xdr:clientData/>
  </xdr:twoCellAnchor>
  <xdr:twoCellAnchor>
    <xdr:from>
      <xdr:col>1</xdr:col>
      <xdr:colOff>381000</xdr:colOff>
      <xdr:row>10</xdr:row>
      <xdr:rowOff>180974</xdr:rowOff>
    </xdr:from>
    <xdr:to>
      <xdr:col>7</xdr:col>
      <xdr:colOff>247650</xdr:colOff>
      <xdr:row>16</xdr:row>
      <xdr:rowOff>9525</xdr:rowOff>
    </xdr:to>
    <xdr:sp macro="" textlink="">
      <xdr:nvSpPr>
        <xdr:cNvPr id="3" name="TextBox 2"/>
        <xdr:cNvSpPr txBox="1"/>
      </xdr:nvSpPr>
      <xdr:spPr>
        <a:xfrm>
          <a:off x="990600" y="1133474"/>
          <a:ext cx="3524250" cy="97155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CA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Track grades for assignments, quizzes, tests and exams. </a:t>
          </a:r>
        </a:p>
      </xdr:txBody>
    </xdr:sp>
    <xdr:clientData/>
  </xdr:twoCellAnchor>
  <xdr:twoCellAnchor editAs="oneCell">
    <xdr:from>
      <xdr:col>3</xdr:col>
      <xdr:colOff>441561</xdr:colOff>
      <xdr:row>24</xdr:row>
      <xdr:rowOff>104774</xdr:rowOff>
    </xdr:from>
    <xdr:to>
      <xdr:col>4</xdr:col>
      <xdr:colOff>478916</xdr:colOff>
      <xdr:row>28</xdr:row>
      <xdr:rowOff>25907</xdr:rowOff>
    </xdr:to>
    <xdr:pic>
      <xdr:nvPicPr>
        <xdr:cNvPr id="4" name="Picture 3">
          <a:hlinkClick xmlns:r="http://schemas.openxmlformats.org/officeDocument/2006/relationships" r:id="rId1" tooltip="Click here to see Excel videos and templates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0361" y="3724274"/>
          <a:ext cx="646955" cy="683133"/>
        </a:xfrm>
        <a:prstGeom prst="rect">
          <a:avLst/>
        </a:prstGeom>
      </xdr:spPr>
    </xdr:pic>
    <xdr:clientData/>
  </xdr:twoCellAnchor>
  <xdr:twoCellAnchor>
    <xdr:from>
      <xdr:col>2</xdr:col>
      <xdr:colOff>228600</xdr:colOff>
      <xdr:row>28</xdr:row>
      <xdr:rowOff>85725</xdr:rowOff>
    </xdr:from>
    <xdr:to>
      <xdr:col>6</xdr:col>
      <xdr:colOff>257175</xdr:colOff>
      <xdr:row>30</xdr:row>
      <xdr:rowOff>23045</xdr:rowOff>
    </xdr:to>
    <xdr:pic>
      <xdr:nvPicPr>
        <xdr:cNvPr id="5" name="Picture 6">
          <a:hlinkClick xmlns:r="http://schemas.openxmlformats.org/officeDocument/2006/relationships" r:id="rId1" tooltip="Click here to see Excel videos and templates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4467225"/>
          <a:ext cx="2466975" cy="318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142875</xdr:colOff>
      <xdr:row>30</xdr:row>
      <xdr:rowOff>115299</xdr:rowOff>
    </xdr:from>
    <xdr:to>
      <xdr:col>7</xdr:col>
      <xdr:colOff>428624</xdr:colOff>
      <xdr:row>31</xdr:row>
      <xdr:rowOff>161925</xdr:rowOff>
    </xdr:to>
    <xdr:sp macro="" textlink="">
      <xdr:nvSpPr>
        <xdr:cNvPr id="6" name="Next Button">
          <a:hlinkClick xmlns:r="http://schemas.openxmlformats.org/officeDocument/2006/relationships" r:id="rId4" tooltip="no video at this time  :("/>
        </xdr:cNvPr>
        <xdr:cNvSpPr/>
      </xdr:nvSpPr>
      <xdr:spPr>
        <a:xfrm>
          <a:off x="752475" y="4877799"/>
          <a:ext cx="3943349" cy="237126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400" b="0" cap="none" spc="0" baseline="0">
              <a:ln>
                <a:noFill/>
              </a:ln>
              <a:solidFill>
                <a:sysClr val="windowText" lastClr="000000"/>
              </a:solidFill>
              <a:effectLst/>
              <a:latin typeface="+mn-lt"/>
              <a:ea typeface="Segoe UI" pitchFamily="34" charset="0"/>
              <a:cs typeface="Segoe UI" pitchFamily="34" charset="0"/>
            </a:rPr>
            <a:t>Click here to watch the video for this template</a:t>
          </a:r>
          <a:endParaRPr lang="en-US" sz="1400" b="0" cap="none" spc="0">
            <a:ln>
              <a:noFill/>
            </a:ln>
            <a:solidFill>
              <a:sysClr val="windowText" lastClr="000000"/>
            </a:solidFill>
            <a:effectLst/>
            <a:latin typeface="+mn-lt"/>
            <a:ea typeface="Segoe UI" pitchFamily="34" charset="0"/>
            <a:cs typeface="Segoe UI" pitchFamily="34" charset="0"/>
          </a:endParaRPr>
        </a:p>
      </xdr:txBody>
    </xdr:sp>
    <xdr:clientData/>
  </xdr:twoCellAnchor>
  <xdr:twoCellAnchor>
    <xdr:from>
      <xdr:col>2</xdr:col>
      <xdr:colOff>590550</xdr:colOff>
      <xdr:row>15</xdr:row>
      <xdr:rowOff>142875</xdr:rowOff>
    </xdr:from>
    <xdr:to>
      <xdr:col>5</xdr:col>
      <xdr:colOff>466725</xdr:colOff>
      <xdr:row>18</xdr:row>
      <xdr:rowOff>95250</xdr:rowOff>
    </xdr:to>
    <xdr:sp macro="" textlink="">
      <xdr:nvSpPr>
        <xdr:cNvPr id="7" name="Right Arrow 6">
          <a:hlinkClick xmlns:r="http://schemas.openxmlformats.org/officeDocument/2006/relationships" r:id="rId5" tooltip="Click here to start"/>
        </xdr:cNvPr>
        <xdr:cNvSpPr/>
      </xdr:nvSpPr>
      <xdr:spPr>
        <a:xfrm>
          <a:off x="1809750" y="2047875"/>
          <a:ext cx="1704975" cy="523875"/>
        </a:xfrm>
        <a:prstGeom prst="rightArrow">
          <a:avLst/>
        </a:prstGeom>
        <a:solidFill>
          <a:srgbClr val="366C39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CA" sz="14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Click</a:t>
          </a:r>
          <a:r>
            <a:rPr lang="en-CA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here to start</a:t>
          </a:r>
          <a:endParaRPr lang="en-CA" sz="1100"/>
        </a:p>
      </xdr:txBody>
    </xdr:sp>
    <xdr:clientData/>
  </xdr:twoCellAnchor>
  <xdr:twoCellAnchor>
    <xdr:from>
      <xdr:col>1</xdr:col>
      <xdr:colOff>552450</xdr:colOff>
      <xdr:row>6</xdr:row>
      <xdr:rowOff>9525</xdr:rowOff>
    </xdr:from>
    <xdr:to>
      <xdr:col>6</xdr:col>
      <xdr:colOff>552450</xdr:colOff>
      <xdr:row>8</xdr:row>
      <xdr:rowOff>19051</xdr:rowOff>
    </xdr:to>
    <xdr:sp macro="" textlink="">
      <xdr:nvSpPr>
        <xdr:cNvPr id="8" name="TextBox 7"/>
        <xdr:cNvSpPr txBox="1"/>
      </xdr:nvSpPr>
      <xdr:spPr>
        <a:xfrm>
          <a:off x="1162050" y="200025"/>
          <a:ext cx="3048000" cy="39052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CA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Free Template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480103</xdr:colOff>
      <xdr:row>0</xdr:row>
      <xdr:rowOff>152400</xdr:rowOff>
    </xdr:from>
    <xdr:to>
      <xdr:col>7</xdr:col>
      <xdr:colOff>402716</xdr:colOff>
      <xdr:row>3</xdr:row>
      <xdr:rowOff>142875</xdr:rowOff>
    </xdr:to>
    <xdr:pic>
      <xdr:nvPicPr>
        <xdr:cNvPr id="6" name="Picture 5">
          <a:hlinkClick xmlns:r="http://schemas.openxmlformats.org/officeDocument/2006/relationships" r:id="rId1" tooltip="Click me to see more templates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4853" y="152400"/>
          <a:ext cx="532213" cy="561975"/>
        </a:xfrm>
        <a:prstGeom prst="rect">
          <a:avLst/>
        </a:prstGeom>
      </xdr:spPr>
    </xdr:pic>
    <xdr:clientData/>
  </xdr:twoCellAnchor>
  <xdr:twoCellAnchor>
    <xdr:from>
      <xdr:col>5</xdr:col>
      <xdr:colOff>0</xdr:colOff>
      <xdr:row>5</xdr:row>
      <xdr:rowOff>161924</xdr:rowOff>
    </xdr:from>
    <xdr:to>
      <xdr:col>7</xdr:col>
      <xdr:colOff>581024</xdr:colOff>
      <xdr:row>8</xdr:row>
      <xdr:rowOff>142874</xdr:rowOff>
    </xdr:to>
    <xdr:sp macro="" textlink="">
      <xdr:nvSpPr>
        <xdr:cNvPr id="4" name="TextBox 3"/>
        <xdr:cNvSpPr txBox="1"/>
      </xdr:nvSpPr>
      <xdr:spPr>
        <a:xfrm>
          <a:off x="85725" y="1114424"/>
          <a:ext cx="1800224" cy="55245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CA" sz="1400" u="none" baseline="0"/>
            <a:t>Highlight failed assignments in </a:t>
          </a:r>
          <a:r>
            <a:rPr lang="en-CA" sz="1400" b="1" u="none" baseline="0">
              <a:solidFill>
                <a:srgbClr val="FF0000"/>
              </a:solidFill>
            </a:rPr>
            <a:t>red</a:t>
          </a:r>
          <a:r>
            <a:rPr lang="en-CA" sz="1400" u="none" baseline="0"/>
            <a:t>?</a:t>
          </a:r>
        </a:p>
      </xdr:txBody>
    </xdr:sp>
    <xdr:clientData/>
  </xdr:twoCellAnchor>
  <xdr:twoCellAnchor>
    <xdr:from>
      <xdr:col>7</xdr:col>
      <xdr:colOff>580196</xdr:colOff>
      <xdr:row>0</xdr:row>
      <xdr:rowOff>171450</xdr:rowOff>
    </xdr:from>
    <xdr:to>
      <xdr:col>10</xdr:col>
      <xdr:colOff>200025</xdr:colOff>
      <xdr:row>2</xdr:row>
      <xdr:rowOff>95250</xdr:rowOff>
    </xdr:to>
    <xdr:sp macro="" textlink="">
      <xdr:nvSpPr>
        <xdr:cNvPr id="13" name="Rounded Rectangular Callout 12"/>
        <xdr:cNvSpPr/>
      </xdr:nvSpPr>
      <xdr:spPr>
        <a:xfrm>
          <a:off x="1885121" y="171450"/>
          <a:ext cx="1448629" cy="304800"/>
        </a:xfrm>
        <a:prstGeom prst="wedgeRoundRectCallout">
          <a:avLst>
            <a:gd name="adj1" fmla="val -67789"/>
            <a:gd name="adj2" fmla="val 46875"/>
            <a:gd name="adj3" fmla="val 16667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CA" sz="1100"/>
            <a:t>Only 3</a:t>
          </a:r>
          <a:r>
            <a:rPr lang="en-CA" sz="1100" baseline="0"/>
            <a:t> set-up steps </a:t>
          </a:r>
          <a:endParaRPr lang="en-CA" sz="1100"/>
        </a:p>
      </xdr:txBody>
    </xdr:sp>
    <xdr:clientData/>
  </xdr:twoCellAnchor>
  <xdr:twoCellAnchor>
    <xdr:from>
      <xdr:col>8</xdr:col>
      <xdr:colOff>561976</xdr:colOff>
      <xdr:row>6</xdr:row>
      <xdr:rowOff>95250</xdr:rowOff>
    </xdr:from>
    <xdr:to>
      <xdr:col>14</xdr:col>
      <xdr:colOff>447675</xdr:colOff>
      <xdr:row>9</xdr:row>
      <xdr:rowOff>180976</xdr:rowOff>
    </xdr:to>
    <xdr:sp macro="" textlink="">
      <xdr:nvSpPr>
        <xdr:cNvPr id="15" name="TextBox 14"/>
        <xdr:cNvSpPr txBox="1"/>
      </xdr:nvSpPr>
      <xdr:spPr>
        <a:xfrm>
          <a:off x="2476501" y="1238250"/>
          <a:ext cx="4152899" cy="657226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CA" sz="1400" u="none" baseline="0"/>
            <a:t>Modify '</a:t>
          </a:r>
          <a:r>
            <a:rPr lang="en-CA" sz="1400" u="sng" baseline="0"/>
            <a:t>Value'</a:t>
          </a:r>
          <a:r>
            <a:rPr lang="en-CA" sz="1400" u="none" baseline="0"/>
            <a:t> grade bins (in blue) if necessary</a:t>
          </a:r>
        </a:p>
        <a:p>
          <a:pPr algn="l"/>
          <a:r>
            <a:rPr lang="en-CA" sz="1400" u="none" baseline="0"/>
            <a:t>(values must be in ascending order)</a:t>
          </a:r>
        </a:p>
      </xdr:txBody>
    </xdr:sp>
    <xdr:clientData/>
  </xdr:twoCellAnchor>
  <xdr:twoCellAnchor>
    <xdr:from>
      <xdr:col>8</xdr:col>
      <xdr:colOff>238125</xdr:colOff>
      <xdr:row>6</xdr:row>
      <xdr:rowOff>142875</xdr:rowOff>
    </xdr:from>
    <xdr:to>
      <xdr:col>8</xdr:col>
      <xdr:colOff>598125</xdr:colOff>
      <xdr:row>8</xdr:row>
      <xdr:rowOff>114300</xdr:rowOff>
    </xdr:to>
    <xdr:sp macro="" textlink="">
      <xdr:nvSpPr>
        <xdr:cNvPr id="7" name="Oval 6"/>
        <xdr:cNvSpPr/>
      </xdr:nvSpPr>
      <xdr:spPr>
        <a:xfrm>
          <a:off x="2152650" y="1285875"/>
          <a:ext cx="360000" cy="352425"/>
        </a:xfrm>
        <a:prstGeom prst="ellipse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CA" sz="2000" b="1"/>
            <a:t>3</a:t>
          </a:r>
        </a:p>
      </xdr:txBody>
    </xdr:sp>
    <xdr:clientData/>
  </xdr:twoCellAnchor>
  <xdr:twoCellAnchor>
    <xdr:from>
      <xdr:col>4</xdr:col>
      <xdr:colOff>57150</xdr:colOff>
      <xdr:row>5</xdr:row>
      <xdr:rowOff>104775</xdr:rowOff>
    </xdr:from>
    <xdr:to>
      <xdr:col>5</xdr:col>
      <xdr:colOff>331425</xdr:colOff>
      <xdr:row>7</xdr:row>
      <xdr:rowOff>76200</xdr:rowOff>
    </xdr:to>
    <xdr:sp macro="" textlink="">
      <xdr:nvSpPr>
        <xdr:cNvPr id="8" name="Oval 7"/>
        <xdr:cNvSpPr/>
      </xdr:nvSpPr>
      <xdr:spPr>
        <a:xfrm>
          <a:off x="57150" y="1057275"/>
          <a:ext cx="360000" cy="352425"/>
        </a:xfrm>
        <a:prstGeom prst="ellipse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CA" sz="2000" b="1"/>
            <a:t>1</a:t>
          </a:r>
        </a:p>
      </xdr:txBody>
    </xdr:sp>
    <xdr:clientData/>
  </xdr:twoCellAnchor>
  <xdr:twoCellAnchor>
    <xdr:from>
      <xdr:col>5</xdr:col>
      <xdr:colOff>28574</xdr:colOff>
      <xdr:row>14</xdr:row>
      <xdr:rowOff>190499</xdr:rowOff>
    </xdr:from>
    <xdr:to>
      <xdr:col>8</xdr:col>
      <xdr:colOff>247649</xdr:colOff>
      <xdr:row>16</xdr:row>
      <xdr:rowOff>171450</xdr:rowOff>
    </xdr:to>
    <xdr:sp macro="" textlink="">
      <xdr:nvSpPr>
        <xdr:cNvPr id="9" name="TextBox 8"/>
        <xdr:cNvSpPr txBox="1"/>
      </xdr:nvSpPr>
      <xdr:spPr>
        <a:xfrm>
          <a:off x="114299" y="2867024"/>
          <a:ext cx="2047875" cy="361951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CA" sz="1400" u="none" baseline="0"/>
            <a:t>      Show class average?</a:t>
          </a:r>
        </a:p>
      </xdr:txBody>
    </xdr:sp>
    <xdr:clientData/>
  </xdr:twoCellAnchor>
  <xdr:twoCellAnchor>
    <xdr:from>
      <xdr:col>5</xdr:col>
      <xdr:colOff>0</xdr:colOff>
      <xdr:row>14</xdr:row>
      <xdr:rowOff>133350</xdr:rowOff>
    </xdr:from>
    <xdr:to>
      <xdr:col>5</xdr:col>
      <xdr:colOff>360000</xdr:colOff>
      <xdr:row>16</xdr:row>
      <xdr:rowOff>104775</xdr:rowOff>
    </xdr:to>
    <xdr:sp macro="" textlink="">
      <xdr:nvSpPr>
        <xdr:cNvPr id="10" name="Oval 9"/>
        <xdr:cNvSpPr/>
      </xdr:nvSpPr>
      <xdr:spPr>
        <a:xfrm>
          <a:off x="85725" y="2809875"/>
          <a:ext cx="360000" cy="352425"/>
        </a:xfrm>
        <a:prstGeom prst="ellipse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CA" sz="2000" b="1"/>
            <a:t>2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74085</xdr:colOff>
      <xdr:row>27</xdr:row>
      <xdr:rowOff>10584</xdr:rowOff>
    </xdr:from>
    <xdr:to>
      <xdr:col>10</xdr:col>
      <xdr:colOff>42335</xdr:colOff>
      <xdr:row>29</xdr:row>
      <xdr:rowOff>63501</xdr:rowOff>
    </xdr:to>
    <xdr:sp macro="" textlink="">
      <xdr:nvSpPr>
        <xdr:cNvPr id="78" name="TextBox 77"/>
        <xdr:cNvSpPr txBox="1"/>
      </xdr:nvSpPr>
      <xdr:spPr>
        <a:xfrm>
          <a:off x="3037418" y="5852584"/>
          <a:ext cx="1809750" cy="43391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CA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(a number is added if</a:t>
          </a:r>
          <a:r>
            <a:rPr lang="en-CA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you enter the same description</a:t>
          </a:r>
          <a:r>
            <a:rPr lang="en-CA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endParaRPr lang="en-CA">
            <a:effectLst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CA" sz="1100"/>
        </a:p>
      </xdr:txBody>
    </xdr:sp>
    <xdr:clientData/>
  </xdr:twoCellAnchor>
  <xdr:twoCellAnchor>
    <xdr:from>
      <xdr:col>1</xdr:col>
      <xdr:colOff>1274234</xdr:colOff>
      <xdr:row>31</xdr:row>
      <xdr:rowOff>85725</xdr:rowOff>
    </xdr:from>
    <xdr:to>
      <xdr:col>4</xdr:col>
      <xdr:colOff>8719</xdr:colOff>
      <xdr:row>36</xdr:row>
      <xdr:rowOff>0</xdr:rowOff>
    </xdr:to>
    <xdr:sp macro="" textlink="">
      <xdr:nvSpPr>
        <xdr:cNvPr id="4" name="Rectangle 3"/>
        <xdr:cNvSpPr/>
      </xdr:nvSpPr>
      <xdr:spPr>
        <a:xfrm>
          <a:off x="1380067" y="6689725"/>
          <a:ext cx="978152" cy="86677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 editAs="oneCell">
    <xdr:from>
      <xdr:col>2</xdr:col>
      <xdr:colOff>148164</xdr:colOff>
      <xdr:row>31</xdr:row>
      <xdr:rowOff>179920</xdr:rowOff>
    </xdr:from>
    <xdr:to>
      <xdr:col>3</xdr:col>
      <xdr:colOff>249876</xdr:colOff>
      <xdr:row>35</xdr:row>
      <xdr:rowOff>95253</xdr:rowOff>
    </xdr:to>
    <xdr:pic>
      <xdr:nvPicPr>
        <xdr:cNvPr id="68" name="Picture 67">
          <a:hlinkClick xmlns:r="http://schemas.openxmlformats.org/officeDocument/2006/relationships" r:id="rId1" tooltip="Click me to see more templates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4581" y="6783920"/>
          <a:ext cx="641462" cy="677333"/>
        </a:xfrm>
        <a:prstGeom prst="rect">
          <a:avLst/>
        </a:prstGeom>
      </xdr:spPr>
    </xdr:pic>
    <xdr:clientData/>
  </xdr:twoCellAnchor>
  <xdr:twoCellAnchor>
    <xdr:from>
      <xdr:col>2</xdr:col>
      <xdr:colOff>352425</xdr:colOff>
      <xdr:row>23</xdr:row>
      <xdr:rowOff>28575</xdr:rowOff>
    </xdr:from>
    <xdr:to>
      <xdr:col>3</xdr:col>
      <xdr:colOff>181125</xdr:colOff>
      <xdr:row>25</xdr:row>
      <xdr:rowOff>9675</xdr:rowOff>
    </xdr:to>
    <xdr:sp macro="" textlink="">
      <xdr:nvSpPr>
        <xdr:cNvPr id="72" name="Oval 71"/>
        <xdr:cNvSpPr/>
      </xdr:nvSpPr>
      <xdr:spPr>
        <a:xfrm>
          <a:off x="1733550" y="5114925"/>
          <a:ext cx="371625" cy="362100"/>
        </a:xfrm>
        <a:prstGeom prst="ellipse">
          <a:avLst/>
        </a:prstGeom>
        <a:solidFill>
          <a:schemeClr val="accent3">
            <a:lumMod val="75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endParaRPr lang="en-CA" sz="1400" b="1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409575</xdr:colOff>
      <xdr:row>10</xdr:row>
      <xdr:rowOff>171450</xdr:rowOff>
    </xdr:from>
    <xdr:to>
      <xdr:col>12</xdr:col>
      <xdr:colOff>66209</xdr:colOff>
      <xdr:row>12</xdr:row>
      <xdr:rowOff>28545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543175" y="2647950"/>
          <a:ext cx="3733334" cy="238095"/>
        </a:xfrm>
        <a:prstGeom prst="rect">
          <a:avLst/>
        </a:prstGeom>
      </xdr:spPr>
    </xdr:pic>
    <xdr:clientData/>
  </xdr:twoCellAnchor>
  <xdr:twoCellAnchor>
    <xdr:from>
      <xdr:col>10</xdr:col>
      <xdr:colOff>28574</xdr:colOff>
      <xdr:row>10</xdr:row>
      <xdr:rowOff>180975</xdr:rowOff>
    </xdr:from>
    <xdr:to>
      <xdr:col>12</xdr:col>
      <xdr:colOff>57150</xdr:colOff>
      <xdr:row>12</xdr:row>
      <xdr:rowOff>9525</xdr:rowOff>
    </xdr:to>
    <xdr:sp macro="" textlink="">
      <xdr:nvSpPr>
        <xdr:cNvPr id="12" name="Rectangle 11"/>
        <xdr:cNvSpPr/>
      </xdr:nvSpPr>
      <xdr:spPr>
        <a:xfrm>
          <a:off x="5019674" y="2657475"/>
          <a:ext cx="1247776" cy="209550"/>
        </a:xfrm>
        <a:prstGeom prst="rect">
          <a:avLst/>
        </a:prstGeom>
        <a:solidFill>
          <a:sysClr val="window" lastClr="FFFFFF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1</xdr:col>
      <xdr:colOff>272924</xdr:colOff>
      <xdr:row>19</xdr:row>
      <xdr:rowOff>114299</xdr:rowOff>
    </xdr:from>
    <xdr:to>
      <xdr:col>1</xdr:col>
      <xdr:colOff>542924</xdr:colOff>
      <xdr:row>22</xdr:row>
      <xdr:rowOff>161924</xdr:rowOff>
    </xdr:to>
    <xdr:sp macro="" textlink="">
      <xdr:nvSpPr>
        <xdr:cNvPr id="34" name="Down Arrow 33"/>
        <xdr:cNvSpPr/>
      </xdr:nvSpPr>
      <xdr:spPr>
        <a:xfrm rot="10800000">
          <a:off x="434849" y="4438649"/>
          <a:ext cx="270000" cy="619125"/>
        </a:xfrm>
        <a:prstGeom prst="downArrow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endParaRPr lang="en-CA" sz="2000" b="1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19052</xdr:colOff>
      <xdr:row>25</xdr:row>
      <xdr:rowOff>19051</xdr:rowOff>
    </xdr:from>
    <xdr:to>
      <xdr:col>1</xdr:col>
      <xdr:colOff>800100</xdr:colOff>
      <xdr:row>29</xdr:row>
      <xdr:rowOff>64887</xdr:rowOff>
    </xdr:to>
    <xdr:sp macro="" textlink="">
      <xdr:nvSpPr>
        <xdr:cNvPr id="35" name="TextBox 34"/>
        <xdr:cNvSpPr txBox="1"/>
      </xdr:nvSpPr>
      <xdr:spPr>
        <a:xfrm>
          <a:off x="333377" y="5486401"/>
          <a:ext cx="781048" cy="807836"/>
        </a:xfrm>
        <a:prstGeom prst="rect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r>
            <a:rPr lang="en-CA" sz="1400" b="1">
              <a:solidFill>
                <a:schemeClr val="lt1"/>
              </a:solidFill>
              <a:latin typeface="+mn-lt"/>
              <a:ea typeface="+mn-ea"/>
              <a:cs typeface="+mn-cs"/>
            </a:rPr>
            <a:t>Enter student names</a:t>
          </a:r>
        </a:p>
      </xdr:txBody>
    </xdr:sp>
    <xdr:clientData/>
  </xdr:twoCellAnchor>
  <xdr:twoCellAnchor>
    <xdr:from>
      <xdr:col>9</xdr:col>
      <xdr:colOff>547691</xdr:colOff>
      <xdr:row>1</xdr:row>
      <xdr:rowOff>19051</xdr:rowOff>
    </xdr:from>
    <xdr:to>
      <xdr:col>15</xdr:col>
      <xdr:colOff>10583</xdr:colOff>
      <xdr:row>1</xdr:row>
      <xdr:rowOff>323850</xdr:rowOff>
    </xdr:to>
    <xdr:sp macro="" textlink="">
      <xdr:nvSpPr>
        <xdr:cNvPr id="38" name="TextBox 37"/>
        <xdr:cNvSpPr txBox="1"/>
      </xdr:nvSpPr>
      <xdr:spPr>
        <a:xfrm>
          <a:off x="4738691" y="654051"/>
          <a:ext cx="3145892" cy="304799"/>
        </a:xfrm>
        <a:prstGeom prst="rect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r>
            <a:rPr lang="en-CA" sz="1400" b="1">
              <a:solidFill>
                <a:schemeClr val="lt1"/>
              </a:solidFill>
              <a:latin typeface="+mn-lt"/>
              <a:ea typeface="+mn-ea"/>
              <a:cs typeface="+mn-cs"/>
            </a:rPr>
            <a:t>Total possible marks for an assignment</a:t>
          </a:r>
        </a:p>
      </xdr:txBody>
    </xdr:sp>
    <xdr:clientData/>
  </xdr:twoCellAnchor>
  <xdr:twoCellAnchor>
    <xdr:from>
      <xdr:col>9</xdr:col>
      <xdr:colOff>280987</xdr:colOff>
      <xdr:row>1</xdr:row>
      <xdr:rowOff>9525</xdr:rowOff>
    </xdr:from>
    <xdr:to>
      <xdr:col>9</xdr:col>
      <xdr:colOff>604987</xdr:colOff>
      <xdr:row>1</xdr:row>
      <xdr:rowOff>333525</xdr:rowOff>
    </xdr:to>
    <xdr:sp macro="" textlink="">
      <xdr:nvSpPr>
        <xdr:cNvPr id="36" name="Oval 35"/>
        <xdr:cNvSpPr/>
      </xdr:nvSpPr>
      <xdr:spPr>
        <a:xfrm>
          <a:off x="5729287" y="647700"/>
          <a:ext cx="324000" cy="324000"/>
        </a:xfrm>
        <a:prstGeom prst="ellipse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CA" sz="1800" b="1"/>
            <a:t>3</a:t>
          </a:r>
        </a:p>
      </xdr:txBody>
    </xdr:sp>
    <xdr:clientData/>
  </xdr:twoCellAnchor>
  <xdr:twoCellAnchor>
    <xdr:from>
      <xdr:col>4</xdr:col>
      <xdr:colOff>595314</xdr:colOff>
      <xdr:row>25</xdr:row>
      <xdr:rowOff>19051</xdr:rowOff>
    </xdr:from>
    <xdr:to>
      <xdr:col>10</xdr:col>
      <xdr:colOff>127000</xdr:colOff>
      <xdr:row>27</xdr:row>
      <xdr:rowOff>0</xdr:rowOff>
    </xdr:to>
    <xdr:sp macro="" textlink="">
      <xdr:nvSpPr>
        <xdr:cNvPr id="41" name="TextBox 40"/>
        <xdr:cNvSpPr txBox="1"/>
      </xdr:nvSpPr>
      <xdr:spPr>
        <a:xfrm>
          <a:off x="2944814" y="5480051"/>
          <a:ext cx="1987019" cy="361949"/>
        </a:xfrm>
        <a:prstGeom prst="rect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l"/>
          <a:r>
            <a:rPr lang="en-CA" sz="1400" b="1">
              <a:solidFill>
                <a:schemeClr val="lt1"/>
              </a:solidFill>
              <a:latin typeface="+mn-lt"/>
              <a:ea typeface="+mn-ea"/>
              <a:cs typeface="+mn-cs"/>
            </a:rPr>
            <a:t>Type</a:t>
          </a:r>
          <a:r>
            <a:rPr lang="en-CA" sz="1400" b="1" baseline="0">
              <a:solidFill>
                <a:schemeClr val="lt1"/>
              </a:solidFill>
              <a:latin typeface="+mn-lt"/>
              <a:ea typeface="+mn-ea"/>
              <a:cs typeface="+mn-cs"/>
            </a:rPr>
            <a:t> in</a:t>
          </a:r>
          <a:r>
            <a:rPr lang="en-CA" sz="1400" b="1">
              <a:solidFill>
                <a:schemeClr val="lt1"/>
              </a:solidFill>
              <a:latin typeface="+mn-lt"/>
              <a:ea typeface="+mn-ea"/>
              <a:cs typeface="+mn-cs"/>
            </a:rPr>
            <a:t> assignment type</a:t>
          </a:r>
        </a:p>
      </xdr:txBody>
    </xdr:sp>
    <xdr:clientData/>
  </xdr:twoCellAnchor>
  <xdr:twoCellAnchor>
    <xdr:from>
      <xdr:col>6</xdr:col>
      <xdr:colOff>214312</xdr:colOff>
      <xdr:row>23</xdr:row>
      <xdr:rowOff>76200</xdr:rowOff>
    </xdr:from>
    <xdr:to>
      <xdr:col>6</xdr:col>
      <xdr:colOff>538312</xdr:colOff>
      <xdr:row>25</xdr:row>
      <xdr:rowOff>19200</xdr:rowOff>
    </xdr:to>
    <xdr:sp macro="" textlink="">
      <xdr:nvSpPr>
        <xdr:cNvPr id="39" name="Oval 38"/>
        <xdr:cNvSpPr/>
      </xdr:nvSpPr>
      <xdr:spPr>
        <a:xfrm>
          <a:off x="3986212" y="5162550"/>
          <a:ext cx="324000" cy="324000"/>
        </a:xfrm>
        <a:prstGeom prst="ellipse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CA" sz="1800" b="1"/>
            <a:t>9</a:t>
          </a:r>
        </a:p>
      </xdr:txBody>
    </xdr:sp>
    <xdr:clientData/>
  </xdr:twoCellAnchor>
  <xdr:twoCellAnchor>
    <xdr:from>
      <xdr:col>9</xdr:col>
      <xdr:colOff>600074</xdr:colOff>
      <xdr:row>18</xdr:row>
      <xdr:rowOff>138114</xdr:rowOff>
    </xdr:from>
    <xdr:to>
      <xdr:col>11</xdr:col>
      <xdr:colOff>85723</xdr:colOff>
      <xdr:row>20</xdr:row>
      <xdr:rowOff>3097</xdr:rowOff>
    </xdr:to>
    <xdr:sp macro="" textlink="">
      <xdr:nvSpPr>
        <xdr:cNvPr id="42" name="Down Arrow 41"/>
        <xdr:cNvSpPr/>
      </xdr:nvSpPr>
      <xdr:spPr>
        <a:xfrm rot="5400000">
          <a:off x="6430207" y="4042531"/>
          <a:ext cx="245983" cy="704849"/>
        </a:xfrm>
        <a:prstGeom prst="downArrow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endParaRPr lang="en-CA" sz="2000" b="1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376239</xdr:colOff>
      <xdr:row>18</xdr:row>
      <xdr:rowOff>114300</xdr:rowOff>
    </xdr:from>
    <xdr:to>
      <xdr:col>15</xdr:col>
      <xdr:colOff>127000</xdr:colOff>
      <xdr:row>20</xdr:row>
      <xdr:rowOff>66675</xdr:rowOff>
    </xdr:to>
    <xdr:sp macro="" textlink="">
      <xdr:nvSpPr>
        <xdr:cNvPr id="43" name="TextBox 42"/>
        <xdr:cNvSpPr txBox="1"/>
      </xdr:nvSpPr>
      <xdr:spPr>
        <a:xfrm>
          <a:off x="5794906" y="4241800"/>
          <a:ext cx="2206094" cy="333375"/>
        </a:xfrm>
        <a:prstGeom prst="rect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r>
            <a:rPr lang="en-CA" sz="1400" b="1">
              <a:solidFill>
                <a:schemeClr val="lt1"/>
              </a:solidFill>
              <a:latin typeface="+mn-lt"/>
              <a:ea typeface="+mn-ea"/>
              <a:cs typeface="+mn-cs"/>
            </a:rPr>
            <a:t>Type in student test results</a:t>
          </a:r>
          <a:endParaRPr lang="en-CA" sz="1200" b="1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119062</xdr:colOff>
      <xdr:row>18</xdr:row>
      <xdr:rowOff>123824</xdr:rowOff>
    </xdr:from>
    <xdr:to>
      <xdr:col>11</xdr:col>
      <xdr:colOff>443062</xdr:colOff>
      <xdr:row>20</xdr:row>
      <xdr:rowOff>66824</xdr:rowOff>
    </xdr:to>
    <xdr:sp macro="" textlink="">
      <xdr:nvSpPr>
        <xdr:cNvPr id="44" name="Oval 43"/>
        <xdr:cNvSpPr/>
      </xdr:nvSpPr>
      <xdr:spPr>
        <a:xfrm>
          <a:off x="6938962" y="4257674"/>
          <a:ext cx="324000" cy="324000"/>
        </a:xfrm>
        <a:prstGeom prst="ellipse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CA" sz="1800" b="1"/>
            <a:t>8</a:t>
          </a:r>
        </a:p>
      </xdr:txBody>
    </xdr:sp>
    <xdr:clientData/>
  </xdr:twoCellAnchor>
  <xdr:twoCellAnchor>
    <xdr:from>
      <xdr:col>1</xdr:col>
      <xdr:colOff>238124</xdr:colOff>
      <xdr:row>23</xdr:row>
      <xdr:rowOff>76200</xdr:rowOff>
    </xdr:from>
    <xdr:to>
      <xdr:col>1</xdr:col>
      <xdr:colOff>562124</xdr:colOff>
      <xdr:row>25</xdr:row>
      <xdr:rowOff>19200</xdr:rowOff>
    </xdr:to>
    <xdr:sp macro="" textlink="">
      <xdr:nvSpPr>
        <xdr:cNvPr id="30" name="Oval 29"/>
        <xdr:cNvSpPr/>
      </xdr:nvSpPr>
      <xdr:spPr>
        <a:xfrm>
          <a:off x="400049" y="5162550"/>
          <a:ext cx="324000" cy="324000"/>
        </a:xfrm>
        <a:prstGeom prst="ellipse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CA" sz="1800" b="1"/>
            <a:t>1</a:t>
          </a:r>
        </a:p>
      </xdr:txBody>
    </xdr:sp>
    <xdr:clientData/>
  </xdr:twoCellAnchor>
  <xdr:twoCellAnchor>
    <xdr:from>
      <xdr:col>9</xdr:col>
      <xdr:colOff>212720</xdr:colOff>
      <xdr:row>12</xdr:row>
      <xdr:rowOff>222067</xdr:rowOff>
    </xdr:from>
    <xdr:to>
      <xdr:col>11</xdr:col>
      <xdr:colOff>221908</xdr:colOff>
      <xdr:row>13</xdr:row>
      <xdr:rowOff>144731</xdr:rowOff>
    </xdr:to>
    <xdr:sp macro="" textlink="">
      <xdr:nvSpPr>
        <xdr:cNvPr id="45" name="Down Arrow 44"/>
        <xdr:cNvSpPr/>
      </xdr:nvSpPr>
      <xdr:spPr>
        <a:xfrm rot="7849991">
          <a:off x="4896774" y="2575930"/>
          <a:ext cx="250747" cy="1236855"/>
        </a:xfrm>
        <a:prstGeom prst="downArrow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endParaRPr lang="en-CA" sz="2000" b="1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377447</xdr:colOff>
      <xdr:row>14</xdr:row>
      <xdr:rowOff>170679</xdr:rowOff>
    </xdr:from>
    <xdr:to>
      <xdr:col>15</xdr:col>
      <xdr:colOff>21168</xdr:colOff>
      <xdr:row>16</xdr:row>
      <xdr:rowOff>124368</xdr:rowOff>
    </xdr:to>
    <xdr:sp macro="" textlink="">
      <xdr:nvSpPr>
        <xdr:cNvPr id="46" name="TextBox 45"/>
        <xdr:cNvSpPr txBox="1"/>
      </xdr:nvSpPr>
      <xdr:spPr>
        <a:xfrm>
          <a:off x="5796114" y="3536179"/>
          <a:ext cx="2099054" cy="334689"/>
        </a:xfrm>
        <a:prstGeom prst="rect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r>
            <a:rPr lang="en-CA" sz="1400" b="1">
              <a:solidFill>
                <a:schemeClr val="lt1"/>
              </a:solidFill>
              <a:latin typeface="+mn-lt"/>
              <a:ea typeface="+mn-ea"/>
              <a:cs typeface="+mn-cs"/>
            </a:rPr>
            <a:t>Check to include in totals</a:t>
          </a:r>
          <a:endParaRPr lang="en-CA" sz="1200" b="1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108853</xdr:colOff>
      <xdr:row>14</xdr:row>
      <xdr:rowOff>170678</xdr:rowOff>
    </xdr:from>
    <xdr:to>
      <xdr:col>11</xdr:col>
      <xdr:colOff>435149</xdr:colOff>
      <xdr:row>16</xdr:row>
      <xdr:rowOff>114955</xdr:rowOff>
    </xdr:to>
    <xdr:sp macro="" textlink="">
      <xdr:nvSpPr>
        <xdr:cNvPr id="47" name="Oval 46"/>
        <xdr:cNvSpPr/>
      </xdr:nvSpPr>
      <xdr:spPr>
        <a:xfrm>
          <a:off x="5527520" y="3536178"/>
          <a:ext cx="326296" cy="325277"/>
        </a:xfrm>
        <a:prstGeom prst="ellipse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CA" sz="1800" b="1"/>
            <a:t>7</a:t>
          </a:r>
        </a:p>
      </xdr:txBody>
    </xdr:sp>
    <xdr:clientData/>
  </xdr:twoCellAnchor>
  <xdr:twoCellAnchor>
    <xdr:from>
      <xdr:col>11</xdr:col>
      <xdr:colOff>377448</xdr:colOff>
      <xdr:row>11</xdr:row>
      <xdr:rowOff>186535</xdr:rowOff>
    </xdr:from>
    <xdr:to>
      <xdr:col>14</xdr:col>
      <xdr:colOff>296169</xdr:colOff>
      <xdr:row>13</xdr:row>
      <xdr:rowOff>2641</xdr:rowOff>
    </xdr:to>
    <xdr:sp macro="" textlink="">
      <xdr:nvSpPr>
        <xdr:cNvPr id="49" name="TextBox 48"/>
        <xdr:cNvSpPr txBox="1"/>
      </xdr:nvSpPr>
      <xdr:spPr>
        <a:xfrm>
          <a:off x="5796115" y="2842952"/>
          <a:ext cx="1760221" cy="334689"/>
        </a:xfrm>
        <a:prstGeom prst="rect">
          <a:avLst/>
        </a:prstGeom>
        <a:solidFill>
          <a:schemeClr val="accent3">
            <a:lumMod val="75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r>
            <a:rPr lang="en-CA" sz="1400" b="1">
              <a:solidFill>
                <a:schemeClr val="lt1"/>
              </a:solidFill>
              <a:latin typeface="+mn-lt"/>
              <a:ea typeface="+mn-ea"/>
              <a:cs typeface="+mn-cs"/>
            </a:rPr>
            <a:t>Optional: enter date</a:t>
          </a:r>
        </a:p>
      </xdr:txBody>
    </xdr:sp>
    <xdr:clientData/>
  </xdr:twoCellAnchor>
  <xdr:twoCellAnchor>
    <xdr:from>
      <xdr:col>11</xdr:col>
      <xdr:colOff>108853</xdr:colOff>
      <xdr:row>11</xdr:row>
      <xdr:rowOff>186534</xdr:rowOff>
    </xdr:from>
    <xdr:to>
      <xdr:col>11</xdr:col>
      <xdr:colOff>435149</xdr:colOff>
      <xdr:row>12</xdr:row>
      <xdr:rowOff>321311</xdr:rowOff>
    </xdr:to>
    <xdr:sp macro="" textlink="">
      <xdr:nvSpPr>
        <xdr:cNvPr id="50" name="Oval 49"/>
        <xdr:cNvSpPr/>
      </xdr:nvSpPr>
      <xdr:spPr>
        <a:xfrm>
          <a:off x="5527520" y="2842951"/>
          <a:ext cx="326296" cy="325277"/>
        </a:xfrm>
        <a:prstGeom prst="ellipse">
          <a:avLst/>
        </a:prstGeom>
        <a:solidFill>
          <a:schemeClr val="accent3">
            <a:lumMod val="75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CA" sz="1800" b="1"/>
            <a:t>6</a:t>
          </a:r>
        </a:p>
      </xdr:txBody>
    </xdr:sp>
    <xdr:clientData/>
  </xdr:twoCellAnchor>
  <xdr:twoCellAnchor>
    <xdr:from>
      <xdr:col>9</xdr:col>
      <xdr:colOff>575789</xdr:colOff>
      <xdr:row>10</xdr:row>
      <xdr:rowOff>177165</xdr:rowOff>
    </xdr:from>
    <xdr:to>
      <xdr:col>11</xdr:col>
      <xdr:colOff>92365</xdr:colOff>
      <xdr:row>12</xdr:row>
      <xdr:rowOff>67229</xdr:rowOff>
    </xdr:to>
    <xdr:sp macro="" textlink="">
      <xdr:nvSpPr>
        <xdr:cNvPr id="48" name="Down Arrow 47"/>
        <xdr:cNvSpPr/>
      </xdr:nvSpPr>
      <xdr:spPr>
        <a:xfrm rot="6869679">
          <a:off x="5003379" y="2406492"/>
          <a:ext cx="271064" cy="744243"/>
        </a:xfrm>
        <a:prstGeom prst="downArrow">
          <a:avLst/>
        </a:prstGeom>
        <a:solidFill>
          <a:schemeClr val="accent3">
            <a:lumMod val="75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endParaRPr lang="en-CA" sz="2000" b="1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608440</xdr:colOff>
      <xdr:row>8</xdr:row>
      <xdr:rowOff>112239</xdr:rowOff>
    </xdr:from>
    <xdr:to>
      <xdr:col>11</xdr:col>
      <xdr:colOff>49449</xdr:colOff>
      <xdr:row>9</xdr:row>
      <xdr:rowOff>167720</xdr:rowOff>
    </xdr:to>
    <xdr:sp macro="" textlink="">
      <xdr:nvSpPr>
        <xdr:cNvPr id="51" name="Down Arrow 50"/>
        <xdr:cNvSpPr/>
      </xdr:nvSpPr>
      <xdr:spPr>
        <a:xfrm rot="4968093">
          <a:off x="6168604" y="1886325"/>
          <a:ext cx="245981" cy="660209"/>
        </a:xfrm>
        <a:prstGeom prst="downArrow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endParaRPr lang="en-CA" sz="2000" b="1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378359</xdr:colOff>
      <xdr:row>8</xdr:row>
      <xdr:rowOff>3174</xdr:rowOff>
    </xdr:from>
    <xdr:to>
      <xdr:col>16</xdr:col>
      <xdr:colOff>21167</xdr:colOff>
      <xdr:row>9</xdr:row>
      <xdr:rowOff>179914</xdr:rowOff>
    </xdr:to>
    <xdr:sp macro="" textlink="">
      <xdr:nvSpPr>
        <xdr:cNvPr id="52" name="TextBox 51"/>
        <xdr:cNvSpPr txBox="1"/>
      </xdr:nvSpPr>
      <xdr:spPr>
        <a:xfrm>
          <a:off x="5797026" y="2088091"/>
          <a:ext cx="2711974" cy="367240"/>
        </a:xfrm>
        <a:prstGeom prst="rect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r>
            <a:rPr lang="en-CA" sz="1400" b="1">
              <a:solidFill>
                <a:schemeClr val="lt1"/>
              </a:solidFill>
              <a:latin typeface="+mn-lt"/>
              <a:ea typeface="+mn-ea"/>
              <a:cs typeface="+mn-cs"/>
            </a:rPr>
            <a:t>These points indicate the weight</a:t>
          </a:r>
          <a:endParaRPr lang="en-CA" sz="1200" b="1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119062</xdr:colOff>
      <xdr:row>8</xdr:row>
      <xdr:rowOff>23809</xdr:rowOff>
    </xdr:from>
    <xdr:to>
      <xdr:col>11</xdr:col>
      <xdr:colOff>443062</xdr:colOff>
      <xdr:row>9</xdr:row>
      <xdr:rowOff>157309</xdr:rowOff>
    </xdr:to>
    <xdr:sp macro="" textlink="">
      <xdr:nvSpPr>
        <xdr:cNvPr id="53" name="Oval 52"/>
        <xdr:cNvSpPr/>
      </xdr:nvSpPr>
      <xdr:spPr>
        <a:xfrm>
          <a:off x="6691312" y="2005009"/>
          <a:ext cx="324000" cy="324000"/>
        </a:xfrm>
        <a:prstGeom prst="ellipse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CA" sz="1800" b="1"/>
            <a:t>5</a:t>
          </a:r>
        </a:p>
      </xdr:txBody>
    </xdr:sp>
    <xdr:clientData/>
  </xdr:twoCellAnchor>
  <xdr:twoCellAnchor>
    <xdr:from>
      <xdr:col>9</xdr:col>
      <xdr:colOff>506887</xdr:colOff>
      <xdr:row>6</xdr:row>
      <xdr:rowOff>162149</xdr:rowOff>
    </xdr:from>
    <xdr:to>
      <xdr:col>11</xdr:col>
      <xdr:colOff>198306</xdr:colOff>
      <xdr:row>7</xdr:row>
      <xdr:rowOff>70947</xdr:rowOff>
    </xdr:to>
    <xdr:sp macro="" textlink="">
      <xdr:nvSpPr>
        <xdr:cNvPr id="54" name="Down Arrow 53"/>
        <xdr:cNvSpPr/>
      </xdr:nvSpPr>
      <xdr:spPr>
        <a:xfrm rot="3089952">
          <a:off x="6284648" y="1394788"/>
          <a:ext cx="251698" cy="910619"/>
        </a:xfrm>
        <a:prstGeom prst="downArrow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endParaRPr lang="en-CA" sz="2000" b="1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395466</xdr:colOff>
      <xdr:row>3</xdr:row>
      <xdr:rowOff>104776</xdr:rowOff>
    </xdr:from>
    <xdr:to>
      <xdr:col>14</xdr:col>
      <xdr:colOff>428625</xdr:colOff>
      <xdr:row>6</xdr:row>
      <xdr:rowOff>28575</xdr:rowOff>
    </xdr:to>
    <xdr:sp macro="" textlink="">
      <xdr:nvSpPr>
        <xdr:cNvPr id="55" name="TextBox 54"/>
        <xdr:cNvSpPr txBox="1"/>
      </xdr:nvSpPr>
      <xdr:spPr>
        <a:xfrm>
          <a:off x="6967716" y="1285876"/>
          <a:ext cx="1861959" cy="304799"/>
        </a:xfrm>
        <a:prstGeom prst="rect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r>
            <a:rPr lang="en-CA" sz="1400" b="1">
              <a:solidFill>
                <a:schemeClr val="lt1"/>
              </a:solidFill>
              <a:latin typeface="+mn-lt"/>
              <a:ea typeface="+mn-ea"/>
              <a:cs typeface="+mn-cs"/>
            </a:rPr>
            <a:t>Type in the pass score</a:t>
          </a:r>
        </a:p>
      </xdr:txBody>
    </xdr:sp>
    <xdr:clientData/>
  </xdr:twoCellAnchor>
  <xdr:twoCellAnchor>
    <xdr:from>
      <xdr:col>11</xdr:col>
      <xdr:colOff>119062</xdr:colOff>
      <xdr:row>3</xdr:row>
      <xdr:rowOff>104775</xdr:rowOff>
    </xdr:from>
    <xdr:to>
      <xdr:col>11</xdr:col>
      <xdr:colOff>443062</xdr:colOff>
      <xdr:row>6</xdr:row>
      <xdr:rowOff>47775</xdr:rowOff>
    </xdr:to>
    <xdr:sp macro="" textlink="">
      <xdr:nvSpPr>
        <xdr:cNvPr id="56" name="Oval 55"/>
        <xdr:cNvSpPr/>
      </xdr:nvSpPr>
      <xdr:spPr>
        <a:xfrm>
          <a:off x="6691312" y="1285875"/>
          <a:ext cx="324000" cy="324000"/>
        </a:xfrm>
        <a:prstGeom prst="ellipse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CA" sz="1800" b="1"/>
            <a:t>4</a:t>
          </a:r>
        </a:p>
      </xdr:txBody>
    </xdr:sp>
    <xdr:clientData/>
  </xdr:twoCellAnchor>
  <xdr:twoCellAnchor>
    <xdr:from>
      <xdr:col>9</xdr:col>
      <xdr:colOff>313929</xdr:colOff>
      <xdr:row>1</xdr:row>
      <xdr:rowOff>438150</xdr:rowOff>
    </xdr:from>
    <xdr:to>
      <xdr:col>9</xdr:col>
      <xdr:colOff>583929</xdr:colOff>
      <xdr:row>6</xdr:row>
      <xdr:rowOff>299940</xdr:rowOff>
    </xdr:to>
    <xdr:sp macro="" textlink="">
      <xdr:nvSpPr>
        <xdr:cNvPr id="37" name="Down Arrow 36"/>
        <xdr:cNvSpPr/>
      </xdr:nvSpPr>
      <xdr:spPr>
        <a:xfrm>
          <a:off x="5762229" y="1076325"/>
          <a:ext cx="270000" cy="785715"/>
        </a:xfrm>
        <a:prstGeom prst="downArrow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endParaRPr lang="en-CA" sz="2000" b="1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101715</xdr:colOff>
      <xdr:row>0</xdr:row>
      <xdr:rowOff>114301</xdr:rowOff>
    </xdr:from>
    <xdr:to>
      <xdr:col>6</xdr:col>
      <xdr:colOff>133350</xdr:colOff>
      <xdr:row>0</xdr:row>
      <xdr:rowOff>419100</xdr:rowOff>
    </xdr:to>
    <xdr:sp macro="" textlink="">
      <xdr:nvSpPr>
        <xdr:cNvPr id="57" name="TextBox 56"/>
        <xdr:cNvSpPr txBox="1"/>
      </xdr:nvSpPr>
      <xdr:spPr>
        <a:xfrm>
          <a:off x="1987665" y="114301"/>
          <a:ext cx="1669935" cy="304799"/>
        </a:xfrm>
        <a:prstGeom prst="rect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r>
            <a:rPr lang="en-CA" sz="1400" b="1">
              <a:solidFill>
                <a:schemeClr val="lt1"/>
              </a:solidFill>
              <a:latin typeface="+mn-lt"/>
              <a:ea typeface="+mn-ea"/>
              <a:cs typeface="+mn-cs"/>
            </a:rPr>
            <a:t>Type in class name</a:t>
          </a:r>
        </a:p>
      </xdr:txBody>
    </xdr:sp>
    <xdr:clientData/>
  </xdr:twoCellAnchor>
  <xdr:twoCellAnchor>
    <xdr:from>
      <xdr:col>1</xdr:col>
      <xdr:colOff>1045024</xdr:colOff>
      <xdr:row>0</xdr:row>
      <xdr:rowOff>393970</xdr:rowOff>
    </xdr:from>
    <xdr:to>
      <xdr:col>2</xdr:col>
      <xdr:colOff>381013</xdr:colOff>
      <xdr:row>1</xdr:row>
      <xdr:rowOff>1505</xdr:rowOff>
    </xdr:to>
    <xdr:sp macro="" textlink="">
      <xdr:nvSpPr>
        <xdr:cNvPr id="59" name="Down Arrow 58"/>
        <xdr:cNvSpPr/>
      </xdr:nvSpPr>
      <xdr:spPr>
        <a:xfrm rot="3399500">
          <a:off x="1295014" y="210655"/>
          <a:ext cx="245710" cy="612339"/>
        </a:xfrm>
        <a:prstGeom prst="downArrow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endParaRPr lang="en-CA" sz="2000" b="1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149599</xdr:colOff>
      <xdr:row>14</xdr:row>
      <xdr:rowOff>184887</xdr:rowOff>
    </xdr:from>
    <xdr:to>
      <xdr:col>4</xdr:col>
      <xdr:colOff>36021</xdr:colOff>
      <xdr:row>16</xdr:row>
      <xdr:rowOff>108685</xdr:rowOff>
    </xdr:to>
    <xdr:sp macro="" textlink="">
      <xdr:nvSpPr>
        <xdr:cNvPr id="60" name="TextBox 59"/>
        <xdr:cNvSpPr txBox="1"/>
      </xdr:nvSpPr>
      <xdr:spPr>
        <a:xfrm rot="19582050">
          <a:off x="1587874" y="3556737"/>
          <a:ext cx="848447" cy="304798"/>
        </a:xfrm>
        <a:prstGeom prst="rect">
          <a:avLst/>
        </a:prstGeom>
        <a:solidFill>
          <a:schemeClr val="accent4">
            <a:lumMod val="20000"/>
            <a:lumOff val="80000"/>
            <a:alpha val="75000"/>
          </a:schemeClr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CA" sz="1400" b="1" i="1" u="none" baseline="0"/>
            <a:t>formulas</a:t>
          </a:r>
        </a:p>
      </xdr:txBody>
    </xdr:sp>
    <xdr:clientData/>
  </xdr:twoCellAnchor>
  <xdr:twoCellAnchor>
    <xdr:from>
      <xdr:col>4</xdr:col>
      <xdr:colOff>284209</xdr:colOff>
      <xdr:row>3</xdr:row>
      <xdr:rowOff>71764</xdr:rowOff>
    </xdr:from>
    <xdr:to>
      <xdr:col>6</xdr:col>
      <xdr:colOff>278420</xdr:colOff>
      <xdr:row>5</xdr:row>
      <xdr:rowOff>186062</xdr:rowOff>
    </xdr:to>
    <xdr:sp macro="" textlink="">
      <xdr:nvSpPr>
        <xdr:cNvPr id="62" name="TextBox 61"/>
        <xdr:cNvSpPr txBox="1"/>
      </xdr:nvSpPr>
      <xdr:spPr>
        <a:xfrm rot="20845951">
          <a:off x="2836909" y="1252864"/>
          <a:ext cx="1213411" cy="304798"/>
        </a:xfrm>
        <a:prstGeom prst="rect">
          <a:avLst/>
        </a:prstGeom>
        <a:solidFill>
          <a:schemeClr val="accent4">
            <a:lumMod val="20000"/>
            <a:lumOff val="80000"/>
            <a:alpha val="75000"/>
          </a:schemeClr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CA" sz="1400" b="1" i="1" u="none" baseline="0"/>
            <a:t>formulas</a:t>
          </a:r>
        </a:p>
      </xdr:txBody>
    </xdr:sp>
    <xdr:clientData/>
  </xdr:twoCellAnchor>
  <xdr:twoCellAnchor>
    <xdr:from>
      <xdr:col>6</xdr:col>
      <xdr:colOff>585340</xdr:colOff>
      <xdr:row>0</xdr:row>
      <xdr:rowOff>142875</xdr:rowOff>
    </xdr:from>
    <xdr:to>
      <xdr:col>16</xdr:col>
      <xdr:colOff>323850</xdr:colOff>
      <xdr:row>0</xdr:row>
      <xdr:rowOff>609376</xdr:rowOff>
    </xdr:to>
    <xdr:grpSp>
      <xdr:nvGrpSpPr>
        <xdr:cNvPr id="9" name="Group 8"/>
        <xdr:cNvGrpSpPr/>
      </xdr:nvGrpSpPr>
      <xdr:grpSpPr>
        <a:xfrm>
          <a:off x="4162507" y="142875"/>
          <a:ext cx="4649176" cy="466501"/>
          <a:chOff x="4366765" y="142875"/>
          <a:chExt cx="4615310" cy="466501"/>
        </a:xfrm>
      </xdr:grpSpPr>
      <xdr:sp macro="" textlink="">
        <xdr:nvSpPr>
          <xdr:cNvPr id="63" name="TextBox 62"/>
          <xdr:cNvSpPr txBox="1"/>
        </xdr:nvSpPr>
        <xdr:spPr>
          <a:xfrm>
            <a:off x="4952999" y="142875"/>
            <a:ext cx="4029076" cy="285750"/>
          </a:xfrm>
          <a:prstGeom prst="rect">
            <a:avLst/>
          </a:prstGeom>
          <a:solidFill>
            <a:schemeClr val="accent4">
              <a:lumMod val="20000"/>
              <a:lumOff val="80000"/>
              <a:alpha val="75000"/>
            </a:schemeClr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CA" sz="1400" b="0" i="1" u="none" baseline="0"/>
              <a:t>Reminder that an 'Assignment Set-up' step is missing</a:t>
            </a:r>
          </a:p>
        </xdr:txBody>
      </xdr:sp>
      <xdr:sp macro="" textlink="">
        <xdr:nvSpPr>
          <xdr:cNvPr id="64" name="Down Arrow 63"/>
          <xdr:cNvSpPr/>
        </xdr:nvSpPr>
        <xdr:spPr>
          <a:xfrm rot="3573548">
            <a:off x="4538319" y="176185"/>
            <a:ext cx="261637" cy="604745"/>
          </a:xfrm>
          <a:prstGeom prst="downArrow">
            <a:avLst/>
          </a:prstGeom>
          <a:solidFill>
            <a:schemeClr val="accent4">
              <a:lumMod val="20000"/>
              <a:lumOff val="80000"/>
              <a:alpha val="75000"/>
            </a:schemeClr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ctr"/>
            <a:endParaRPr lang="en-CA" sz="1400" b="1" i="1" u="none" baseline="0">
              <a:solidFill>
                <a:schemeClr val="dk1"/>
              </a:solidFill>
              <a:latin typeface="+mn-lt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4</xdr:col>
      <xdr:colOff>63276</xdr:colOff>
      <xdr:row>31</xdr:row>
      <xdr:rowOff>74084</xdr:rowOff>
    </xdr:from>
    <xdr:to>
      <xdr:col>10</xdr:col>
      <xdr:colOff>211668</xdr:colOff>
      <xdr:row>34</xdr:row>
      <xdr:rowOff>83612</xdr:rowOff>
    </xdr:to>
    <xdr:sp macro="" textlink="">
      <xdr:nvSpPr>
        <xdr:cNvPr id="69" name="Rounded Rectangular Callout 68">
          <a:hlinkClick xmlns:r="http://schemas.openxmlformats.org/officeDocument/2006/relationships" r:id="rId4"/>
        </xdr:cNvPr>
        <xdr:cNvSpPr/>
      </xdr:nvSpPr>
      <xdr:spPr>
        <a:xfrm>
          <a:off x="2412776" y="6678084"/>
          <a:ext cx="2603725" cy="581028"/>
        </a:xfrm>
        <a:prstGeom prst="wedgeRoundRectCallout">
          <a:avLst>
            <a:gd name="adj1" fmla="val -66800"/>
            <a:gd name="adj2" fmla="val 37715"/>
            <a:gd name="adj3" fmla="val 16667"/>
          </a:avLst>
        </a:prstGeom>
        <a:ln w="38100">
          <a:solidFill>
            <a:schemeClr val="bg1"/>
          </a:solidFill>
        </a:ln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CA" sz="1400" b="1"/>
            <a:t>Too much reading? </a:t>
          </a:r>
        </a:p>
        <a:p>
          <a:pPr algn="ctr"/>
          <a:r>
            <a:rPr lang="en-CA" sz="1200" b="1"/>
            <a:t>Click</a:t>
          </a:r>
          <a:r>
            <a:rPr lang="en-CA" sz="1200" b="1" baseline="0"/>
            <a:t> here for the instructional video</a:t>
          </a:r>
          <a:endParaRPr lang="en-CA" sz="1400" b="1"/>
        </a:p>
      </xdr:txBody>
    </xdr:sp>
    <xdr:clientData/>
  </xdr:twoCellAnchor>
  <xdr:twoCellAnchor>
    <xdr:from>
      <xdr:col>2</xdr:col>
      <xdr:colOff>171451</xdr:colOff>
      <xdr:row>2</xdr:row>
      <xdr:rowOff>47624</xdr:rowOff>
    </xdr:from>
    <xdr:to>
      <xdr:col>2</xdr:col>
      <xdr:colOff>400051</xdr:colOff>
      <xdr:row>6</xdr:row>
      <xdr:rowOff>104774</xdr:rowOff>
    </xdr:to>
    <xdr:sp macro="" textlink="">
      <xdr:nvSpPr>
        <xdr:cNvPr id="70" name="TextBox 69"/>
        <xdr:cNvSpPr txBox="1"/>
      </xdr:nvSpPr>
      <xdr:spPr>
        <a:xfrm rot="16200000">
          <a:off x="1471613" y="1300162"/>
          <a:ext cx="504825" cy="228600"/>
        </a:xfrm>
        <a:prstGeom prst="rect">
          <a:avLst/>
        </a:prstGeom>
      </xdr:spPr>
      <xdr:style>
        <a:lnRef idx="3">
          <a:schemeClr val="lt1"/>
        </a:lnRef>
        <a:fillRef idx="1">
          <a:schemeClr val="dk1"/>
        </a:fillRef>
        <a:effectRef idx="1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r>
            <a:rPr lang="en-CA" sz="1200" b="1">
              <a:solidFill>
                <a:schemeClr val="lt1"/>
              </a:solidFill>
              <a:latin typeface="+mn-lt"/>
              <a:ea typeface="+mn-ea"/>
              <a:cs typeface="+mn-cs"/>
            </a:rPr>
            <a:t>Stats</a:t>
          </a:r>
        </a:p>
      </xdr:txBody>
    </xdr:sp>
    <xdr:clientData/>
  </xdr:twoCellAnchor>
  <xdr:twoCellAnchor>
    <xdr:from>
      <xdr:col>1</xdr:col>
      <xdr:colOff>1171575</xdr:colOff>
      <xdr:row>6</xdr:row>
      <xdr:rowOff>209551</xdr:rowOff>
    </xdr:from>
    <xdr:to>
      <xdr:col>2</xdr:col>
      <xdr:colOff>200025</xdr:colOff>
      <xdr:row>12</xdr:row>
      <xdr:rowOff>19051</xdr:rowOff>
    </xdr:to>
    <xdr:sp macro="" textlink="">
      <xdr:nvSpPr>
        <xdr:cNvPr id="3" name="Left Brace 2"/>
        <xdr:cNvSpPr/>
      </xdr:nvSpPr>
      <xdr:spPr>
        <a:xfrm>
          <a:off x="1238250" y="1771651"/>
          <a:ext cx="304800" cy="990600"/>
        </a:xfrm>
        <a:prstGeom prst="leftBrace">
          <a:avLst>
            <a:gd name="adj1" fmla="val 0"/>
            <a:gd name="adj2" fmla="val 49038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1</xdr:col>
      <xdr:colOff>619125</xdr:colOff>
      <xdr:row>6</xdr:row>
      <xdr:rowOff>209549</xdr:rowOff>
    </xdr:from>
    <xdr:to>
      <xdr:col>1</xdr:col>
      <xdr:colOff>1171576</xdr:colOff>
      <xdr:row>12</xdr:row>
      <xdr:rowOff>9526</xdr:rowOff>
    </xdr:to>
    <xdr:sp macro="" textlink="">
      <xdr:nvSpPr>
        <xdr:cNvPr id="61" name="TextBox 60"/>
        <xdr:cNvSpPr txBox="1"/>
      </xdr:nvSpPr>
      <xdr:spPr>
        <a:xfrm rot="16200000">
          <a:off x="414337" y="2043112"/>
          <a:ext cx="1095377" cy="552451"/>
        </a:xfrm>
        <a:prstGeom prst="rect">
          <a:avLst/>
        </a:prstGeom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b"/>
        <a:lstStyle/>
        <a:p>
          <a:pPr marL="0" indent="0" algn="ctr"/>
          <a:r>
            <a:rPr lang="en-CA" sz="1400" b="1">
              <a:solidFill>
                <a:schemeClr val="lt1"/>
              </a:solidFill>
              <a:latin typeface="+mn-lt"/>
              <a:ea typeface="+mn-ea"/>
              <a:cs typeface="+mn-cs"/>
            </a:rPr>
            <a:t>Assignment Set-up </a:t>
          </a:r>
        </a:p>
      </xdr:txBody>
    </xdr:sp>
    <xdr:clientData/>
  </xdr:twoCellAnchor>
  <xdr:twoCellAnchor editAs="oneCell">
    <xdr:from>
      <xdr:col>1</xdr:col>
      <xdr:colOff>933450</xdr:colOff>
      <xdr:row>12</xdr:row>
      <xdr:rowOff>314325</xdr:rowOff>
    </xdr:from>
    <xdr:to>
      <xdr:col>2</xdr:col>
      <xdr:colOff>19005</xdr:colOff>
      <xdr:row>14</xdr:row>
      <xdr:rowOff>19023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00125" y="3057525"/>
          <a:ext cx="361905" cy="219048"/>
        </a:xfrm>
        <a:prstGeom prst="rect">
          <a:avLst/>
        </a:prstGeom>
      </xdr:spPr>
    </xdr:pic>
    <xdr:clientData/>
  </xdr:twoCellAnchor>
  <xdr:twoCellAnchor>
    <xdr:from>
      <xdr:col>2</xdr:col>
      <xdr:colOff>28374</xdr:colOff>
      <xdr:row>13</xdr:row>
      <xdr:rowOff>68786</xdr:rowOff>
    </xdr:from>
    <xdr:to>
      <xdr:col>2</xdr:col>
      <xdr:colOff>298374</xdr:colOff>
      <xdr:row>23</xdr:row>
      <xdr:rowOff>47269</xdr:rowOff>
    </xdr:to>
    <xdr:sp macro="" textlink="">
      <xdr:nvSpPr>
        <xdr:cNvPr id="66" name="Down Arrow 65"/>
        <xdr:cNvSpPr/>
      </xdr:nvSpPr>
      <xdr:spPr>
        <a:xfrm rot="9547780">
          <a:off x="1409499" y="3250136"/>
          <a:ext cx="270000" cy="1883483"/>
        </a:xfrm>
        <a:prstGeom prst="downArrow">
          <a:avLst/>
        </a:prstGeom>
        <a:solidFill>
          <a:schemeClr val="accent3">
            <a:lumMod val="75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endParaRPr lang="en-CA" sz="2000" b="1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1209675</xdr:colOff>
      <xdr:row>25</xdr:row>
      <xdr:rowOff>19051</xdr:rowOff>
    </xdr:from>
    <xdr:to>
      <xdr:col>4</xdr:col>
      <xdr:colOff>266700</xdr:colOff>
      <xdr:row>29</xdr:row>
      <xdr:rowOff>66675</xdr:rowOff>
    </xdr:to>
    <xdr:sp macro="" textlink="">
      <xdr:nvSpPr>
        <xdr:cNvPr id="67" name="TextBox 66"/>
        <xdr:cNvSpPr txBox="1"/>
      </xdr:nvSpPr>
      <xdr:spPr>
        <a:xfrm>
          <a:off x="1314450" y="5486401"/>
          <a:ext cx="1295400" cy="809624"/>
        </a:xfrm>
        <a:prstGeom prst="rect">
          <a:avLst/>
        </a:prstGeom>
        <a:solidFill>
          <a:schemeClr val="accent3">
            <a:lumMod val="75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r>
            <a:rPr lang="en-CA" sz="1400" b="1">
              <a:solidFill>
                <a:schemeClr val="lt1"/>
              </a:solidFill>
              <a:latin typeface="+mn-lt"/>
              <a:ea typeface="+mn-ea"/>
              <a:cs typeface="+mn-cs"/>
            </a:rPr>
            <a:t>Optional: Check to hide student names</a:t>
          </a:r>
        </a:p>
      </xdr:txBody>
    </xdr:sp>
    <xdr:clientData/>
  </xdr:twoCellAnchor>
  <xdr:twoCellAnchor>
    <xdr:from>
      <xdr:col>2</xdr:col>
      <xdr:colOff>352425</xdr:colOff>
      <xdr:row>0</xdr:row>
      <xdr:rowOff>95250</xdr:rowOff>
    </xdr:from>
    <xdr:to>
      <xdr:col>3</xdr:col>
      <xdr:colOff>169500</xdr:colOff>
      <xdr:row>0</xdr:row>
      <xdr:rowOff>447675</xdr:rowOff>
    </xdr:to>
    <xdr:sp macro="" textlink="">
      <xdr:nvSpPr>
        <xdr:cNvPr id="71" name="Oval 70"/>
        <xdr:cNvSpPr/>
      </xdr:nvSpPr>
      <xdr:spPr>
        <a:xfrm>
          <a:off x="1695450" y="95250"/>
          <a:ext cx="360000" cy="352425"/>
        </a:xfrm>
        <a:prstGeom prst="ellipse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CA" sz="2000" b="1"/>
        </a:p>
      </xdr:txBody>
    </xdr:sp>
    <xdr:clientData/>
  </xdr:twoCellAnchor>
  <xdr:twoCellAnchor>
    <xdr:from>
      <xdr:col>2</xdr:col>
      <xdr:colOff>333375</xdr:colOff>
      <xdr:row>0</xdr:row>
      <xdr:rowOff>47625</xdr:rowOff>
    </xdr:from>
    <xdr:to>
      <xdr:col>3</xdr:col>
      <xdr:colOff>171450</xdr:colOff>
      <xdr:row>0</xdr:row>
      <xdr:rowOff>485775</xdr:rowOff>
    </xdr:to>
    <xdr:sp macro="" textlink="">
      <xdr:nvSpPr>
        <xdr:cNvPr id="7" name="TextBox 6"/>
        <xdr:cNvSpPr txBox="1"/>
      </xdr:nvSpPr>
      <xdr:spPr>
        <a:xfrm>
          <a:off x="1676400" y="47625"/>
          <a:ext cx="381000" cy="438150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CA" sz="1800" b="1" i="0" baseline="0">
              <a:solidFill>
                <a:schemeClr val="bg1"/>
              </a:solidFill>
            </a:rPr>
            <a:t>2</a:t>
          </a:r>
        </a:p>
      </xdr:txBody>
    </xdr:sp>
    <xdr:clientData/>
  </xdr:twoCellAnchor>
  <xdr:twoCellAnchor>
    <xdr:from>
      <xdr:col>6</xdr:col>
      <xdr:colOff>523077</xdr:colOff>
      <xdr:row>13</xdr:row>
      <xdr:rowOff>156045</xdr:rowOff>
    </xdr:from>
    <xdr:to>
      <xdr:col>9</xdr:col>
      <xdr:colOff>183477</xdr:colOff>
      <xdr:row>23</xdr:row>
      <xdr:rowOff>48275</xdr:rowOff>
    </xdr:to>
    <xdr:sp macro="" textlink="">
      <xdr:nvSpPr>
        <xdr:cNvPr id="76" name="Down Arrow 75"/>
        <xdr:cNvSpPr/>
      </xdr:nvSpPr>
      <xdr:spPr>
        <a:xfrm rot="11806773">
          <a:off x="4294977" y="3337395"/>
          <a:ext cx="270000" cy="1797230"/>
        </a:xfrm>
        <a:prstGeom prst="downArrow">
          <a:avLst/>
        </a:prstGeom>
        <a:solidFill>
          <a:srgbClr val="366C39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endParaRPr lang="en-CA" sz="2000" b="1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409576</xdr:colOff>
      <xdr:row>29</xdr:row>
      <xdr:rowOff>64887</xdr:rowOff>
    </xdr:from>
    <xdr:to>
      <xdr:col>1</xdr:col>
      <xdr:colOff>667277</xdr:colOff>
      <xdr:row>32</xdr:row>
      <xdr:rowOff>31753</xdr:rowOff>
    </xdr:to>
    <xdr:cxnSp macro="">
      <xdr:nvCxnSpPr>
        <xdr:cNvPr id="10" name="Elbow Connector 9"/>
        <xdr:cNvCxnSpPr>
          <a:stCxn id="74" idx="0"/>
          <a:endCxn id="35" idx="2"/>
        </xdr:cNvCxnSpPr>
      </xdr:nvCxnSpPr>
      <xdr:spPr>
        <a:xfrm rot="16200000" flipV="1">
          <a:off x="375077" y="6428219"/>
          <a:ext cx="538366" cy="257701"/>
        </a:xfrm>
        <a:prstGeom prst="bentConnector3">
          <a:avLst>
            <a:gd name="adj1" fmla="val 50000"/>
          </a:avLst>
        </a:prstGeom>
        <a:ln>
          <a:tailEnd type="arrow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266699</xdr:colOff>
      <xdr:row>22</xdr:row>
      <xdr:rowOff>161925</xdr:rowOff>
    </xdr:from>
    <xdr:to>
      <xdr:col>3</xdr:col>
      <xdr:colOff>247649</xdr:colOff>
      <xdr:row>25</xdr:row>
      <xdr:rowOff>57150</xdr:rowOff>
    </xdr:to>
    <xdr:sp macro="" textlink="">
      <xdr:nvSpPr>
        <xdr:cNvPr id="58" name="TextBox 57"/>
        <xdr:cNvSpPr txBox="1"/>
      </xdr:nvSpPr>
      <xdr:spPr>
        <a:xfrm>
          <a:off x="1647824" y="5057775"/>
          <a:ext cx="523875" cy="466725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CA" sz="1800" b="1" i="0" baseline="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</xdr:col>
      <xdr:colOff>126998</xdr:colOff>
      <xdr:row>32</xdr:row>
      <xdr:rowOff>31753</xdr:rowOff>
    </xdr:from>
    <xdr:to>
      <xdr:col>1</xdr:col>
      <xdr:colOff>1207556</xdr:colOff>
      <xdr:row>34</xdr:row>
      <xdr:rowOff>8471</xdr:rowOff>
    </xdr:to>
    <xdr:sp macro="" textlink="">
      <xdr:nvSpPr>
        <xdr:cNvPr id="74" name="Rounded Rectangular Callout 73"/>
        <xdr:cNvSpPr/>
      </xdr:nvSpPr>
      <xdr:spPr>
        <a:xfrm flipH="1">
          <a:off x="232831" y="6826253"/>
          <a:ext cx="1080558" cy="357718"/>
        </a:xfrm>
        <a:prstGeom prst="wedgeRoundRectCallout">
          <a:avLst>
            <a:gd name="adj1" fmla="val -81492"/>
            <a:gd name="adj2" fmla="val 46604"/>
            <a:gd name="adj3" fmla="val 16667"/>
          </a:avLst>
        </a:prstGeom>
      </xdr:spPr>
      <xdr:style>
        <a:lnRef idx="1">
          <a:schemeClr val="dk1"/>
        </a:lnRef>
        <a:fillRef idx="3">
          <a:schemeClr val="dk1"/>
        </a:fillRef>
        <a:effectRef idx="2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r>
            <a:rPr lang="en-CA" sz="1400" b="1">
              <a:solidFill>
                <a:schemeClr val="lt1"/>
              </a:solidFill>
              <a:latin typeface="+mn-lt"/>
              <a:ea typeface="+mn-ea"/>
              <a:cs typeface="+mn-cs"/>
            </a:rPr>
            <a:t>Start here  </a:t>
          </a:r>
        </a:p>
      </xdr:txBody>
    </xdr:sp>
    <xdr:clientData/>
  </xdr:twoCellAnchor>
  <xdr:twoCellAnchor>
    <xdr:from>
      <xdr:col>5</xdr:col>
      <xdr:colOff>52917</xdr:colOff>
      <xdr:row>7</xdr:row>
      <xdr:rowOff>158749</xdr:rowOff>
    </xdr:from>
    <xdr:to>
      <xdr:col>9</xdr:col>
      <xdr:colOff>42333</xdr:colOff>
      <xdr:row>9</xdr:row>
      <xdr:rowOff>82547</xdr:rowOff>
    </xdr:to>
    <xdr:sp macro="" textlink="">
      <xdr:nvSpPr>
        <xdr:cNvPr id="65" name="TextBox 64"/>
        <xdr:cNvSpPr txBox="1"/>
      </xdr:nvSpPr>
      <xdr:spPr>
        <a:xfrm rot="20845951">
          <a:off x="3016250" y="2053166"/>
          <a:ext cx="1217083" cy="304798"/>
        </a:xfrm>
        <a:prstGeom prst="rect">
          <a:avLst/>
        </a:prstGeom>
        <a:solidFill>
          <a:schemeClr val="accent4">
            <a:lumMod val="20000"/>
            <a:lumOff val="80000"/>
            <a:alpha val="75000"/>
          </a:schemeClr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CA" sz="1400" b="1" i="1" u="none" baseline="0"/>
            <a:t>inputs</a:t>
          </a:r>
        </a:p>
      </xdr:txBody>
    </xdr:sp>
    <xdr:clientData/>
  </xdr:twoCellAnchor>
  <xdr:twoCellAnchor>
    <xdr:from>
      <xdr:col>4</xdr:col>
      <xdr:colOff>402168</xdr:colOff>
      <xdr:row>14</xdr:row>
      <xdr:rowOff>137583</xdr:rowOff>
    </xdr:from>
    <xdr:to>
      <xdr:col>6</xdr:col>
      <xdr:colOff>391584</xdr:colOff>
      <xdr:row>16</xdr:row>
      <xdr:rowOff>61381</xdr:rowOff>
    </xdr:to>
    <xdr:sp macro="" textlink="">
      <xdr:nvSpPr>
        <xdr:cNvPr id="73" name="TextBox 72"/>
        <xdr:cNvSpPr txBox="1"/>
      </xdr:nvSpPr>
      <xdr:spPr>
        <a:xfrm rot="20845951">
          <a:off x="2751668" y="3503083"/>
          <a:ext cx="1217083" cy="304798"/>
        </a:xfrm>
        <a:prstGeom prst="rect">
          <a:avLst/>
        </a:prstGeom>
        <a:solidFill>
          <a:schemeClr val="accent4">
            <a:lumMod val="20000"/>
            <a:lumOff val="80000"/>
            <a:alpha val="75000"/>
          </a:schemeClr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CA" sz="1400" b="1" i="1" u="none" baseline="0"/>
            <a:t>inputs</a:t>
          </a:r>
        </a:p>
      </xdr:txBody>
    </xdr:sp>
    <xdr:clientData/>
  </xdr:twoCellAnchor>
  <xdr:twoCellAnchor>
    <xdr:from>
      <xdr:col>15</xdr:col>
      <xdr:colOff>52918</xdr:colOff>
      <xdr:row>15</xdr:row>
      <xdr:rowOff>31750</xdr:rowOff>
    </xdr:from>
    <xdr:to>
      <xdr:col>19</xdr:col>
      <xdr:colOff>582085</xdr:colOff>
      <xdr:row>16</xdr:row>
      <xdr:rowOff>105833</xdr:rowOff>
    </xdr:to>
    <xdr:sp macro="" textlink="">
      <xdr:nvSpPr>
        <xdr:cNvPr id="13" name="TextBox 12"/>
        <xdr:cNvSpPr txBox="1"/>
      </xdr:nvSpPr>
      <xdr:spPr>
        <a:xfrm>
          <a:off x="7926918" y="3587750"/>
          <a:ext cx="2984500" cy="26458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CA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(uncheck</a:t>
          </a:r>
          <a:r>
            <a:rPr lang="en-CA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to exclude from </a:t>
          </a:r>
          <a:r>
            <a:rPr lang="en-CA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totals for all students)</a:t>
          </a:r>
          <a:endParaRPr lang="en-CA">
            <a:effectLst/>
          </a:endParaRPr>
        </a:p>
        <a:p>
          <a:pPr algn="l"/>
          <a:endParaRPr lang="en-CA" sz="1100"/>
        </a:p>
      </xdr:txBody>
    </xdr:sp>
    <xdr:clientData/>
  </xdr:twoCellAnchor>
  <xdr:twoCellAnchor>
    <xdr:from>
      <xdr:col>15</xdr:col>
      <xdr:colOff>148167</xdr:colOff>
      <xdr:row>18</xdr:row>
      <xdr:rowOff>148167</xdr:rowOff>
    </xdr:from>
    <xdr:to>
      <xdr:col>19</xdr:col>
      <xdr:colOff>508000</xdr:colOff>
      <xdr:row>20</xdr:row>
      <xdr:rowOff>31750</xdr:rowOff>
    </xdr:to>
    <xdr:sp macro="" textlink="">
      <xdr:nvSpPr>
        <xdr:cNvPr id="75" name="TextBox 74"/>
        <xdr:cNvSpPr txBox="1"/>
      </xdr:nvSpPr>
      <xdr:spPr>
        <a:xfrm>
          <a:off x="8022167" y="4275667"/>
          <a:ext cx="2815166" cy="26458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CA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(leave blank to exclude from student's totals)</a:t>
          </a:r>
          <a:endParaRPr lang="en-CA">
            <a:effectLst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CA" sz="1100"/>
        </a:p>
      </xdr:txBody>
    </xdr:sp>
    <xdr:clientData/>
  </xdr:twoCellAnchor>
  <xdr:twoCellAnchor>
    <xdr:from>
      <xdr:col>16</xdr:col>
      <xdr:colOff>63501</xdr:colOff>
      <xdr:row>7</xdr:row>
      <xdr:rowOff>116414</xdr:rowOff>
    </xdr:from>
    <xdr:to>
      <xdr:col>20</xdr:col>
      <xdr:colOff>105832</xdr:colOff>
      <xdr:row>10</xdr:row>
      <xdr:rowOff>179914</xdr:rowOff>
    </xdr:to>
    <xdr:sp macro="" textlink="">
      <xdr:nvSpPr>
        <xdr:cNvPr id="77" name="TextBox 76"/>
        <xdr:cNvSpPr txBox="1"/>
      </xdr:nvSpPr>
      <xdr:spPr>
        <a:xfrm>
          <a:off x="8551334" y="2010831"/>
          <a:ext cx="2497665" cy="6350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CA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(All</a:t>
          </a:r>
          <a:r>
            <a:rPr lang="en-CA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assignments could be out of 100 but exams could get a higher weight and contribute more to the final grade)</a:t>
          </a:r>
          <a:endParaRPr lang="en-CA">
            <a:effectLst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CA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219075</xdr:colOff>
          <xdr:row>10</xdr:row>
          <xdr:rowOff>0</xdr:rowOff>
        </xdr:from>
        <xdr:to>
          <xdr:col>4</xdr:col>
          <xdr:colOff>447675</xdr:colOff>
          <xdr:row>11</xdr:row>
          <xdr:rowOff>9525</xdr:rowOff>
        </xdr:to>
        <xdr:sp macro="" textlink="">
          <xdr:nvSpPr>
            <xdr:cNvPr id="8193" name="Check Box 1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219075</xdr:colOff>
          <xdr:row>10</xdr:row>
          <xdr:rowOff>0</xdr:rowOff>
        </xdr:from>
        <xdr:to>
          <xdr:col>5</xdr:col>
          <xdr:colOff>447675</xdr:colOff>
          <xdr:row>11</xdr:row>
          <xdr:rowOff>9525</xdr:rowOff>
        </xdr:to>
        <xdr:sp macro="" textlink="">
          <xdr:nvSpPr>
            <xdr:cNvPr id="8194" name="Check Box 2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219075</xdr:colOff>
          <xdr:row>10</xdr:row>
          <xdr:rowOff>0</xdr:rowOff>
        </xdr:from>
        <xdr:to>
          <xdr:col>6</xdr:col>
          <xdr:colOff>447675</xdr:colOff>
          <xdr:row>11</xdr:row>
          <xdr:rowOff>9525</xdr:rowOff>
        </xdr:to>
        <xdr:sp macro="" textlink="">
          <xdr:nvSpPr>
            <xdr:cNvPr id="8195" name="Check Box 3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219075</xdr:colOff>
          <xdr:row>10</xdr:row>
          <xdr:rowOff>0</xdr:rowOff>
        </xdr:from>
        <xdr:to>
          <xdr:col>7</xdr:col>
          <xdr:colOff>447675</xdr:colOff>
          <xdr:row>11</xdr:row>
          <xdr:rowOff>9525</xdr:rowOff>
        </xdr:to>
        <xdr:sp macro="" textlink="">
          <xdr:nvSpPr>
            <xdr:cNvPr id="8196" name="Check Box 4" hidden="1">
              <a:extLst>
                <a:ext uri="{63B3BB69-23CF-44E3-9099-C40C66FF867C}">
                  <a14:compatExt spid="_x0000_s81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219075</xdr:colOff>
          <xdr:row>10</xdr:row>
          <xdr:rowOff>0</xdr:rowOff>
        </xdr:from>
        <xdr:to>
          <xdr:col>8</xdr:col>
          <xdr:colOff>447675</xdr:colOff>
          <xdr:row>11</xdr:row>
          <xdr:rowOff>9525</xdr:rowOff>
        </xdr:to>
        <xdr:sp macro="" textlink="">
          <xdr:nvSpPr>
            <xdr:cNvPr id="8197" name="Check Box 5" hidden="1">
              <a:extLst>
                <a:ext uri="{63B3BB69-23CF-44E3-9099-C40C66FF867C}">
                  <a14:compatExt spid="_x0000_s81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219075</xdr:colOff>
          <xdr:row>10</xdr:row>
          <xdr:rowOff>0</xdr:rowOff>
        </xdr:from>
        <xdr:to>
          <xdr:col>9</xdr:col>
          <xdr:colOff>447675</xdr:colOff>
          <xdr:row>11</xdr:row>
          <xdr:rowOff>9525</xdr:rowOff>
        </xdr:to>
        <xdr:sp macro="" textlink="">
          <xdr:nvSpPr>
            <xdr:cNvPr id="8198" name="Check Box 6" hidden="1">
              <a:extLst>
                <a:ext uri="{63B3BB69-23CF-44E3-9099-C40C66FF867C}">
                  <a14:compatExt spid="_x0000_s81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219075</xdr:colOff>
          <xdr:row>10</xdr:row>
          <xdr:rowOff>0</xdr:rowOff>
        </xdr:from>
        <xdr:to>
          <xdr:col>10</xdr:col>
          <xdr:colOff>447675</xdr:colOff>
          <xdr:row>11</xdr:row>
          <xdr:rowOff>9525</xdr:rowOff>
        </xdr:to>
        <xdr:sp macro="" textlink="">
          <xdr:nvSpPr>
            <xdr:cNvPr id="8199" name="Check Box 7" hidden="1">
              <a:extLst>
                <a:ext uri="{63B3BB69-23CF-44E3-9099-C40C66FF867C}">
                  <a14:compatExt spid="_x0000_s81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219075</xdr:colOff>
          <xdr:row>10</xdr:row>
          <xdr:rowOff>0</xdr:rowOff>
        </xdr:from>
        <xdr:to>
          <xdr:col>11</xdr:col>
          <xdr:colOff>447675</xdr:colOff>
          <xdr:row>11</xdr:row>
          <xdr:rowOff>9525</xdr:rowOff>
        </xdr:to>
        <xdr:sp macro="" textlink="">
          <xdr:nvSpPr>
            <xdr:cNvPr id="8200" name="Check Box 8" hidden="1">
              <a:extLst>
                <a:ext uri="{63B3BB69-23CF-44E3-9099-C40C66FF867C}">
                  <a14:compatExt spid="_x0000_s82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219075</xdr:colOff>
          <xdr:row>10</xdr:row>
          <xdr:rowOff>0</xdr:rowOff>
        </xdr:from>
        <xdr:to>
          <xdr:col>12</xdr:col>
          <xdr:colOff>447675</xdr:colOff>
          <xdr:row>11</xdr:row>
          <xdr:rowOff>9525</xdr:rowOff>
        </xdr:to>
        <xdr:sp macro="" textlink="">
          <xdr:nvSpPr>
            <xdr:cNvPr id="8201" name="Check Box 9" hidden="1">
              <a:extLst>
                <a:ext uri="{63B3BB69-23CF-44E3-9099-C40C66FF867C}">
                  <a14:compatExt spid="_x0000_s82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219075</xdr:colOff>
          <xdr:row>10</xdr:row>
          <xdr:rowOff>0</xdr:rowOff>
        </xdr:from>
        <xdr:to>
          <xdr:col>13</xdr:col>
          <xdr:colOff>447675</xdr:colOff>
          <xdr:row>11</xdr:row>
          <xdr:rowOff>9525</xdr:rowOff>
        </xdr:to>
        <xdr:sp macro="" textlink="">
          <xdr:nvSpPr>
            <xdr:cNvPr id="8202" name="Check Box 10" hidden="1">
              <a:extLst>
                <a:ext uri="{63B3BB69-23CF-44E3-9099-C40C66FF867C}">
                  <a14:compatExt spid="_x0000_s82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219075</xdr:colOff>
          <xdr:row>10</xdr:row>
          <xdr:rowOff>0</xdr:rowOff>
        </xdr:from>
        <xdr:to>
          <xdr:col>14</xdr:col>
          <xdr:colOff>447675</xdr:colOff>
          <xdr:row>11</xdr:row>
          <xdr:rowOff>9525</xdr:rowOff>
        </xdr:to>
        <xdr:sp macro="" textlink="">
          <xdr:nvSpPr>
            <xdr:cNvPr id="8203" name="Check Box 11" hidden="1">
              <a:extLst>
                <a:ext uri="{63B3BB69-23CF-44E3-9099-C40C66FF867C}">
                  <a14:compatExt spid="_x0000_s82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219075</xdr:colOff>
          <xdr:row>10</xdr:row>
          <xdr:rowOff>0</xdr:rowOff>
        </xdr:from>
        <xdr:to>
          <xdr:col>15</xdr:col>
          <xdr:colOff>447675</xdr:colOff>
          <xdr:row>11</xdr:row>
          <xdr:rowOff>9525</xdr:rowOff>
        </xdr:to>
        <xdr:sp macro="" textlink="">
          <xdr:nvSpPr>
            <xdr:cNvPr id="8204" name="Check Box 12" hidden="1">
              <a:extLst>
                <a:ext uri="{63B3BB69-23CF-44E3-9099-C40C66FF867C}">
                  <a14:compatExt spid="_x0000_s82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219075</xdr:colOff>
          <xdr:row>10</xdr:row>
          <xdr:rowOff>0</xdr:rowOff>
        </xdr:from>
        <xdr:to>
          <xdr:col>16</xdr:col>
          <xdr:colOff>447675</xdr:colOff>
          <xdr:row>11</xdr:row>
          <xdr:rowOff>9525</xdr:rowOff>
        </xdr:to>
        <xdr:sp macro="" textlink="">
          <xdr:nvSpPr>
            <xdr:cNvPr id="8205" name="Check Box 13" hidden="1">
              <a:extLst>
                <a:ext uri="{63B3BB69-23CF-44E3-9099-C40C66FF867C}">
                  <a14:compatExt spid="_x0000_s82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219075</xdr:colOff>
          <xdr:row>10</xdr:row>
          <xdr:rowOff>0</xdr:rowOff>
        </xdr:from>
        <xdr:to>
          <xdr:col>17</xdr:col>
          <xdr:colOff>447675</xdr:colOff>
          <xdr:row>11</xdr:row>
          <xdr:rowOff>9525</xdr:rowOff>
        </xdr:to>
        <xdr:sp macro="" textlink="">
          <xdr:nvSpPr>
            <xdr:cNvPr id="8206" name="Check Box 14" hidden="1">
              <a:extLst>
                <a:ext uri="{63B3BB69-23CF-44E3-9099-C40C66FF867C}">
                  <a14:compatExt spid="_x0000_s82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219075</xdr:colOff>
          <xdr:row>10</xdr:row>
          <xdr:rowOff>0</xdr:rowOff>
        </xdr:from>
        <xdr:to>
          <xdr:col>18</xdr:col>
          <xdr:colOff>447675</xdr:colOff>
          <xdr:row>11</xdr:row>
          <xdr:rowOff>9525</xdr:rowOff>
        </xdr:to>
        <xdr:sp macro="" textlink="">
          <xdr:nvSpPr>
            <xdr:cNvPr id="8207" name="Check Box 15" hidden="1">
              <a:extLst>
                <a:ext uri="{63B3BB69-23CF-44E3-9099-C40C66FF867C}">
                  <a14:compatExt spid="_x0000_s82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219075</xdr:colOff>
          <xdr:row>10</xdr:row>
          <xdr:rowOff>0</xdr:rowOff>
        </xdr:from>
        <xdr:to>
          <xdr:col>19</xdr:col>
          <xdr:colOff>447675</xdr:colOff>
          <xdr:row>11</xdr:row>
          <xdr:rowOff>9525</xdr:rowOff>
        </xdr:to>
        <xdr:sp macro="" textlink="">
          <xdr:nvSpPr>
            <xdr:cNvPr id="8208" name="Check Box 16" hidden="1">
              <a:extLst>
                <a:ext uri="{63B3BB69-23CF-44E3-9099-C40C66FF867C}">
                  <a14:compatExt spid="_x0000_s82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219075</xdr:colOff>
          <xdr:row>10</xdr:row>
          <xdr:rowOff>0</xdr:rowOff>
        </xdr:from>
        <xdr:to>
          <xdr:col>20</xdr:col>
          <xdr:colOff>447675</xdr:colOff>
          <xdr:row>11</xdr:row>
          <xdr:rowOff>9525</xdr:rowOff>
        </xdr:to>
        <xdr:sp macro="" textlink="">
          <xdr:nvSpPr>
            <xdr:cNvPr id="8209" name="Check Box 17" hidden="1">
              <a:extLst>
                <a:ext uri="{63B3BB69-23CF-44E3-9099-C40C66FF867C}">
                  <a14:compatExt spid="_x0000_s82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219075</xdr:colOff>
          <xdr:row>10</xdr:row>
          <xdr:rowOff>0</xdr:rowOff>
        </xdr:from>
        <xdr:to>
          <xdr:col>21</xdr:col>
          <xdr:colOff>447675</xdr:colOff>
          <xdr:row>11</xdr:row>
          <xdr:rowOff>9525</xdr:rowOff>
        </xdr:to>
        <xdr:sp macro="" textlink="">
          <xdr:nvSpPr>
            <xdr:cNvPr id="8210" name="Check Box 18" hidden="1">
              <a:extLst>
                <a:ext uri="{63B3BB69-23CF-44E3-9099-C40C66FF867C}">
                  <a14:compatExt spid="_x0000_s82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219075</xdr:colOff>
          <xdr:row>10</xdr:row>
          <xdr:rowOff>0</xdr:rowOff>
        </xdr:from>
        <xdr:to>
          <xdr:col>22</xdr:col>
          <xdr:colOff>447675</xdr:colOff>
          <xdr:row>11</xdr:row>
          <xdr:rowOff>9525</xdr:rowOff>
        </xdr:to>
        <xdr:sp macro="" textlink="">
          <xdr:nvSpPr>
            <xdr:cNvPr id="8211" name="Check Box 19" hidden="1">
              <a:extLst>
                <a:ext uri="{63B3BB69-23CF-44E3-9099-C40C66FF867C}">
                  <a14:compatExt spid="_x0000_s82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219075</xdr:colOff>
          <xdr:row>10</xdr:row>
          <xdr:rowOff>0</xdr:rowOff>
        </xdr:from>
        <xdr:to>
          <xdr:col>23</xdr:col>
          <xdr:colOff>447675</xdr:colOff>
          <xdr:row>11</xdr:row>
          <xdr:rowOff>9525</xdr:rowOff>
        </xdr:to>
        <xdr:sp macro="" textlink="">
          <xdr:nvSpPr>
            <xdr:cNvPr id="8212" name="Check Box 20" hidden="1">
              <a:extLst>
                <a:ext uri="{63B3BB69-23CF-44E3-9099-C40C66FF867C}">
                  <a14:compatExt spid="_x0000_s82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104775</xdr:colOff>
      <xdr:row>1</xdr:row>
      <xdr:rowOff>47625</xdr:rowOff>
    </xdr:from>
    <xdr:to>
      <xdr:col>2</xdr:col>
      <xdr:colOff>333375</xdr:colOff>
      <xdr:row>5</xdr:row>
      <xdr:rowOff>104775</xdr:rowOff>
    </xdr:to>
    <xdr:sp macro="" textlink="">
      <xdr:nvSpPr>
        <xdr:cNvPr id="22" name="TextBox 21"/>
        <xdr:cNvSpPr txBox="1"/>
      </xdr:nvSpPr>
      <xdr:spPr>
        <a:xfrm rot="16200000">
          <a:off x="1309687" y="661988"/>
          <a:ext cx="504825" cy="228600"/>
        </a:xfrm>
        <a:prstGeom prst="rect">
          <a:avLst/>
        </a:prstGeom>
      </xdr:spPr>
      <xdr:style>
        <a:lnRef idx="3">
          <a:schemeClr val="lt1"/>
        </a:lnRef>
        <a:fillRef idx="1">
          <a:schemeClr val="dk1"/>
        </a:fillRef>
        <a:effectRef idx="1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r>
            <a:rPr lang="en-CA" sz="1200" b="1">
              <a:solidFill>
                <a:schemeClr val="lt1"/>
              </a:solidFill>
              <a:latin typeface="+mn-lt"/>
              <a:ea typeface="+mn-ea"/>
              <a:cs typeface="+mn-cs"/>
            </a:rPr>
            <a:t>Stats</a:t>
          </a:r>
        </a:p>
      </xdr:txBody>
    </xdr:sp>
    <xdr:clientData/>
  </xdr:twoCellAnchor>
  <xdr:twoCellAnchor editAs="oneCell">
    <xdr:from>
      <xdr:col>3</xdr:col>
      <xdr:colOff>11485</xdr:colOff>
      <xdr:row>0</xdr:row>
      <xdr:rowOff>57151</xdr:rowOff>
    </xdr:from>
    <xdr:to>
      <xdr:col>3</xdr:col>
      <xdr:colOff>408388</xdr:colOff>
      <xdr:row>1</xdr:row>
      <xdr:rowOff>0</xdr:rowOff>
    </xdr:to>
    <xdr:pic>
      <xdr:nvPicPr>
        <xdr:cNvPr id="23" name="Picture 22">
          <a:hlinkClick xmlns:r="http://schemas.openxmlformats.org/officeDocument/2006/relationships" r:id="rId1" tooltip="Click me to see more templates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7435" y="57151"/>
          <a:ext cx="396903" cy="41909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981075</xdr:colOff>
          <xdr:row>11</xdr:row>
          <xdr:rowOff>200025</xdr:rowOff>
        </xdr:from>
        <xdr:to>
          <xdr:col>1</xdr:col>
          <xdr:colOff>1181100</xdr:colOff>
          <xdr:row>12</xdr:row>
          <xdr:rowOff>209550</xdr:rowOff>
        </xdr:to>
        <xdr:sp macro="" textlink="">
          <xdr:nvSpPr>
            <xdr:cNvPr id="8213" name="Check Box 21" hidden="1">
              <a:extLst>
                <a:ext uri="{63B3BB69-23CF-44E3-9099-C40C66FF867C}">
                  <a14:compatExt spid="_x0000_s82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219075</xdr:colOff>
          <xdr:row>10</xdr:row>
          <xdr:rowOff>0</xdr:rowOff>
        </xdr:from>
        <xdr:to>
          <xdr:col>4</xdr:col>
          <xdr:colOff>447675</xdr:colOff>
          <xdr:row>11</xdr:row>
          <xdr:rowOff>9525</xdr:rowOff>
        </xdr:to>
        <xdr:sp macro="" textlink="">
          <xdr:nvSpPr>
            <xdr:cNvPr id="10241" name="Check Box 1" hidden="1">
              <a:extLst>
                <a:ext uri="{63B3BB69-23CF-44E3-9099-C40C66FF867C}">
                  <a14:compatExt spid="_x0000_s102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219075</xdr:colOff>
          <xdr:row>10</xdr:row>
          <xdr:rowOff>0</xdr:rowOff>
        </xdr:from>
        <xdr:to>
          <xdr:col>5</xdr:col>
          <xdr:colOff>447675</xdr:colOff>
          <xdr:row>11</xdr:row>
          <xdr:rowOff>9525</xdr:rowOff>
        </xdr:to>
        <xdr:sp macro="" textlink="">
          <xdr:nvSpPr>
            <xdr:cNvPr id="10242" name="Check Box 2" hidden="1">
              <a:extLst>
                <a:ext uri="{63B3BB69-23CF-44E3-9099-C40C66FF867C}">
                  <a14:compatExt spid="_x0000_s102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219075</xdr:colOff>
          <xdr:row>10</xdr:row>
          <xdr:rowOff>0</xdr:rowOff>
        </xdr:from>
        <xdr:to>
          <xdr:col>6</xdr:col>
          <xdr:colOff>447675</xdr:colOff>
          <xdr:row>11</xdr:row>
          <xdr:rowOff>9525</xdr:rowOff>
        </xdr:to>
        <xdr:sp macro="" textlink="">
          <xdr:nvSpPr>
            <xdr:cNvPr id="10243" name="Check Box 3" hidden="1">
              <a:extLst>
                <a:ext uri="{63B3BB69-23CF-44E3-9099-C40C66FF867C}">
                  <a14:compatExt spid="_x0000_s102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219075</xdr:colOff>
          <xdr:row>10</xdr:row>
          <xdr:rowOff>0</xdr:rowOff>
        </xdr:from>
        <xdr:to>
          <xdr:col>7</xdr:col>
          <xdr:colOff>447675</xdr:colOff>
          <xdr:row>11</xdr:row>
          <xdr:rowOff>9525</xdr:rowOff>
        </xdr:to>
        <xdr:sp macro="" textlink="">
          <xdr:nvSpPr>
            <xdr:cNvPr id="10244" name="Check Box 4" hidden="1">
              <a:extLst>
                <a:ext uri="{63B3BB69-23CF-44E3-9099-C40C66FF867C}">
                  <a14:compatExt spid="_x0000_s102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219075</xdr:colOff>
          <xdr:row>10</xdr:row>
          <xdr:rowOff>0</xdr:rowOff>
        </xdr:from>
        <xdr:to>
          <xdr:col>8</xdr:col>
          <xdr:colOff>447675</xdr:colOff>
          <xdr:row>11</xdr:row>
          <xdr:rowOff>9525</xdr:rowOff>
        </xdr:to>
        <xdr:sp macro="" textlink="">
          <xdr:nvSpPr>
            <xdr:cNvPr id="10245" name="Check Box 5" hidden="1">
              <a:extLst>
                <a:ext uri="{63B3BB69-23CF-44E3-9099-C40C66FF867C}">
                  <a14:compatExt spid="_x0000_s102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219075</xdr:colOff>
          <xdr:row>10</xdr:row>
          <xdr:rowOff>0</xdr:rowOff>
        </xdr:from>
        <xdr:to>
          <xdr:col>9</xdr:col>
          <xdr:colOff>447675</xdr:colOff>
          <xdr:row>11</xdr:row>
          <xdr:rowOff>9525</xdr:rowOff>
        </xdr:to>
        <xdr:sp macro="" textlink="">
          <xdr:nvSpPr>
            <xdr:cNvPr id="10246" name="Check Box 6" hidden="1">
              <a:extLst>
                <a:ext uri="{63B3BB69-23CF-44E3-9099-C40C66FF867C}">
                  <a14:compatExt spid="_x0000_s102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219075</xdr:colOff>
          <xdr:row>10</xdr:row>
          <xdr:rowOff>0</xdr:rowOff>
        </xdr:from>
        <xdr:to>
          <xdr:col>10</xdr:col>
          <xdr:colOff>447675</xdr:colOff>
          <xdr:row>11</xdr:row>
          <xdr:rowOff>9525</xdr:rowOff>
        </xdr:to>
        <xdr:sp macro="" textlink="">
          <xdr:nvSpPr>
            <xdr:cNvPr id="10247" name="Check Box 7" hidden="1">
              <a:extLst>
                <a:ext uri="{63B3BB69-23CF-44E3-9099-C40C66FF867C}">
                  <a14:compatExt spid="_x0000_s102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219075</xdr:colOff>
          <xdr:row>10</xdr:row>
          <xdr:rowOff>0</xdr:rowOff>
        </xdr:from>
        <xdr:to>
          <xdr:col>11</xdr:col>
          <xdr:colOff>447675</xdr:colOff>
          <xdr:row>11</xdr:row>
          <xdr:rowOff>9525</xdr:rowOff>
        </xdr:to>
        <xdr:sp macro="" textlink="">
          <xdr:nvSpPr>
            <xdr:cNvPr id="10248" name="Check Box 8" hidden="1">
              <a:extLst>
                <a:ext uri="{63B3BB69-23CF-44E3-9099-C40C66FF867C}">
                  <a14:compatExt spid="_x0000_s102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219075</xdr:colOff>
          <xdr:row>10</xdr:row>
          <xdr:rowOff>0</xdr:rowOff>
        </xdr:from>
        <xdr:to>
          <xdr:col>12</xdr:col>
          <xdr:colOff>447675</xdr:colOff>
          <xdr:row>11</xdr:row>
          <xdr:rowOff>9525</xdr:rowOff>
        </xdr:to>
        <xdr:sp macro="" textlink="">
          <xdr:nvSpPr>
            <xdr:cNvPr id="10249" name="Check Box 9" hidden="1">
              <a:extLst>
                <a:ext uri="{63B3BB69-23CF-44E3-9099-C40C66FF867C}">
                  <a14:compatExt spid="_x0000_s102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219075</xdr:colOff>
          <xdr:row>10</xdr:row>
          <xdr:rowOff>0</xdr:rowOff>
        </xdr:from>
        <xdr:to>
          <xdr:col>13</xdr:col>
          <xdr:colOff>447675</xdr:colOff>
          <xdr:row>11</xdr:row>
          <xdr:rowOff>9525</xdr:rowOff>
        </xdr:to>
        <xdr:sp macro="" textlink="">
          <xdr:nvSpPr>
            <xdr:cNvPr id="10250" name="Check Box 10" hidden="1">
              <a:extLst>
                <a:ext uri="{63B3BB69-23CF-44E3-9099-C40C66FF867C}">
                  <a14:compatExt spid="_x0000_s102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219075</xdr:colOff>
          <xdr:row>10</xdr:row>
          <xdr:rowOff>0</xdr:rowOff>
        </xdr:from>
        <xdr:to>
          <xdr:col>14</xdr:col>
          <xdr:colOff>447675</xdr:colOff>
          <xdr:row>11</xdr:row>
          <xdr:rowOff>9525</xdr:rowOff>
        </xdr:to>
        <xdr:sp macro="" textlink="">
          <xdr:nvSpPr>
            <xdr:cNvPr id="10251" name="Check Box 11" hidden="1">
              <a:extLst>
                <a:ext uri="{63B3BB69-23CF-44E3-9099-C40C66FF867C}">
                  <a14:compatExt spid="_x0000_s102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219075</xdr:colOff>
          <xdr:row>10</xdr:row>
          <xdr:rowOff>0</xdr:rowOff>
        </xdr:from>
        <xdr:to>
          <xdr:col>15</xdr:col>
          <xdr:colOff>447675</xdr:colOff>
          <xdr:row>11</xdr:row>
          <xdr:rowOff>9525</xdr:rowOff>
        </xdr:to>
        <xdr:sp macro="" textlink="">
          <xdr:nvSpPr>
            <xdr:cNvPr id="10252" name="Check Box 12" hidden="1">
              <a:extLst>
                <a:ext uri="{63B3BB69-23CF-44E3-9099-C40C66FF867C}">
                  <a14:compatExt spid="_x0000_s102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219075</xdr:colOff>
          <xdr:row>10</xdr:row>
          <xdr:rowOff>0</xdr:rowOff>
        </xdr:from>
        <xdr:to>
          <xdr:col>16</xdr:col>
          <xdr:colOff>447675</xdr:colOff>
          <xdr:row>11</xdr:row>
          <xdr:rowOff>9525</xdr:rowOff>
        </xdr:to>
        <xdr:sp macro="" textlink="">
          <xdr:nvSpPr>
            <xdr:cNvPr id="10253" name="Check Box 13" hidden="1">
              <a:extLst>
                <a:ext uri="{63B3BB69-23CF-44E3-9099-C40C66FF867C}">
                  <a14:compatExt spid="_x0000_s102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219075</xdr:colOff>
          <xdr:row>10</xdr:row>
          <xdr:rowOff>0</xdr:rowOff>
        </xdr:from>
        <xdr:to>
          <xdr:col>17</xdr:col>
          <xdr:colOff>447675</xdr:colOff>
          <xdr:row>11</xdr:row>
          <xdr:rowOff>9525</xdr:rowOff>
        </xdr:to>
        <xdr:sp macro="" textlink="">
          <xdr:nvSpPr>
            <xdr:cNvPr id="10254" name="Check Box 14" hidden="1">
              <a:extLst>
                <a:ext uri="{63B3BB69-23CF-44E3-9099-C40C66FF867C}">
                  <a14:compatExt spid="_x0000_s102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219075</xdr:colOff>
          <xdr:row>10</xdr:row>
          <xdr:rowOff>0</xdr:rowOff>
        </xdr:from>
        <xdr:to>
          <xdr:col>18</xdr:col>
          <xdr:colOff>447675</xdr:colOff>
          <xdr:row>11</xdr:row>
          <xdr:rowOff>9525</xdr:rowOff>
        </xdr:to>
        <xdr:sp macro="" textlink="">
          <xdr:nvSpPr>
            <xdr:cNvPr id="10255" name="Check Box 15" hidden="1">
              <a:extLst>
                <a:ext uri="{63B3BB69-23CF-44E3-9099-C40C66FF867C}">
                  <a14:compatExt spid="_x0000_s102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219075</xdr:colOff>
          <xdr:row>10</xdr:row>
          <xdr:rowOff>0</xdr:rowOff>
        </xdr:from>
        <xdr:to>
          <xdr:col>19</xdr:col>
          <xdr:colOff>447675</xdr:colOff>
          <xdr:row>11</xdr:row>
          <xdr:rowOff>9525</xdr:rowOff>
        </xdr:to>
        <xdr:sp macro="" textlink="">
          <xdr:nvSpPr>
            <xdr:cNvPr id="10256" name="Check Box 16" hidden="1">
              <a:extLst>
                <a:ext uri="{63B3BB69-23CF-44E3-9099-C40C66FF867C}">
                  <a14:compatExt spid="_x0000_s102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219075</xdr:colOff>
          <xdr:row>10</xdr:row>
          <xdr:rowOff>0</xdr:rowOff>
        </xdr:from>
        <xdr:to>
          <xdr:col>20</xdr:col>
          <xdr:colOff>447675</xdr:colOff>
          <xdr:row>11</xdr:row>
          <xdr:rowOff>9525</xdr:rowOff>
        </xdr:to>
        <xdr:sp macro="" textlink="">
          <xdr:nvSpPr>
            <xdr:cNvPr id="10257" name="Check Box 17" hidden="1">
              <a:extLst>
                <a:ext uri="{63B3BB69-23CF-44E3-9099-C40C66FF867C}">
                  <a14:compatExt spid="_x0000_s102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219075</xdr:colOff>
          <xdr:row>10</xdr:row>
          <xdr:rowOff>0</xdr:rowOff>
        </xdr:from>
        <xdr:to>
          <xdr:col>21</xdr:col>
          <xdr:colOff>447675</xdr:colOff>
          <xdr:row>11</xdr:row>
          <xdr:rowOff>9525</xdr:rowOff>
        </xdr:to>
        <xdr:sp macro="" textlink="">
          <xdr:nvSpPr>
            <xdr:cNvPr id="10258" name="Check Box 18" hidden="1">
              <a:extLst>
                <a:ext uri="{63B3BB69-23CF-44E3-9099-C40C66FF867C}">
                  <a14:compatExt spid="_x0000_s102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219075</xdr:colOff>
          <xdr:row>10</xdr:row>
          <xdr:rowOff>0</xdr:rowOff>
        </xdr:from>
        <xdr:to>
          <xdr:col>22</xdr:col>
          <xdr:colOff>447675</xdr:colOff>
          <xdr:row>11</xdr:row>
          <xdr:rowOff>9525</xdr:rowOff>
        </xdr:to>
        <xdr:sp macro="" textlink="">
          <xdr:nvSpPr>
            <xdr:cNvPr id="10259" name="Check Box 19" hidden="1">
              <a:extLst>
                <a:ext uri="{63B3BB69-23CF-44E3-9099-C40C66FF867C}">
                  <a14:compatExt spid="_x0000_s102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219075</xdr:colOff>
          <xdr:row>10</xdr:row>
          <xdr:rowOff>0</xdr:rowOff>
        </xdr:from>
        <xdr:to>
          <xdr:col>23</xdr:col>
          <xdr:colOff>447675</xdr:colOff>
          <xdr:row>11</xdr:row>
          <xdr:rowOff>9525</xdr:rowOff>
        </xdr:to>
        <xdr:sp macro="" textlink="">
          <xdr:nvSpPr>
            <xdr:cNvPr id="10260" name="Check Box 20" hidden="1">
              <a:extLst>
                <a:ext uri="{63B3BB69-23CF-44E3-9099-C40C66FF867C}">
                  <a14:compatExt spid="_x0000_s102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104775</xdr:colOff>
      <xdr:row>1</xdr:row>
      <xdr:rowOff>47625</xdr:rowOff>
    </xdr:from>
    <xdr:to>
      <xdr:col>2</xdr:col>
      <xdr:colOff>333375</xdr:colOff>
      <xdr:row>5</xdr:row>
      <xdr:rowOff>104775</xdr:rowOff>
    </xdr:to>
    <xdr:sp macro="" textlink="">
      <xdr:nvSpPr>
        <xdr:cNvPr id="22" name="TextBox 21"/>
        <xdr:cNvSpPr txBox="1"/>
      </xdr:nvSpPr>
      <xdr:spPr>
        <a:xfrm rot="16200000">
          <a:off x="1309687" y="661988"/>
          <a:ext cx="504825" cy="228600"/>
        </a:xfrm>
        <a:prstGeom prst="rect">
          <a:avLst/>
        </a:prstGeom>
      </xdr:spPr>
      <xdr:style>
        <a:lnRef idx="3">
          <a:schemeClr val="lt1"/>
        </a:lnRef>
        <a:fillRef idx="1">
          <a:schemeClr val="dk1"/>
        </a:fillRef>
        <a:effectRef idx="1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/>
          <a:r>
            <a:rPr lang="en-CA" sz="1200" b="1">
              <a:solidFill>
                <a:schemeClr val="lt1"/>
              </a:solidFill>
              <a:latin typeface="+mn-lt"/>
              <a:ea typeface="+mn-ea"/>
              <a:cs typeface="+mn-cs"/>
            </a:rPr>
            <a:t>Stats</a:t>
          </a:r>
        </a:p>
      </xdr:txBody>
    </xdr:sp>
    <xdr:clientData/>
  </xdr:twoCellAnchor>
  <xdr:twoCellAnchor editAs="oneCell">
    <xdr:from>
      <xdr:col>3</xdr:col>
      <xdr:colOff>11485</xdr:colOff>
      <xdr:row>0</xdr:row>
      <xdr:rowOff>57151</xdr:rowOff>
    </xdr:from>
    <xdr:to>
      <xdr:col>3</xdr:col>
      <xdr:colOff>408388</xdr:colOff>
      <xdr:row>1</xdr:row>
      <xdr:rowOff>0</xdr:rowOff>
    </xdr:to>
    <xdr:pic>
      <xdr:nvPicPr>
        <xdr:cNvPr id="23" name="Picture 22">
          <a:hlinkClick xmlns:r="http://schemas.openxmlformats.org/officeDocument/2006/relationships" r:id="rId1" tooltip="Click me to see more templates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7435" y="57151"/>
          <a:ext cx="396903" cy="41909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981075</xdr:colOff>
          <xdr:row>11</xdr:row>
          <xdr:rowOff>200025</xdr:rowOff>
        </xdr:from>
        <xdr:to>
          <xdr:col>1</xdr:col>
          <xdr:colOff>1181100</xdr:colOff>
          <xdr:row>12</xdr:row>
          <xdr:rowOff>209550</xdr:rowOff>
        </xdr:to>
        <xdr:sp macro="" textlink="">
          <xdr:nvSpPr>
            <xdr:cNvPr id="10261" name="Check Box 21" hidden="1">
              <a:extLst>
                <a:ext uri="{63B3BB69-23CF-44E3-9099-C40C66FF867C}">
                  <a14:compatExt spid="_x0000_s102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238125</xdr:colOff>
      <xdr:row>5</xdr:row>
      <xdr:rowOff>9525</xdr:rowOff>
    </xdr:from>
    <xdr:to>
      <xdr:col>8</xdr:col>
      <xdr:colOff>211348</xdr:colOff>
      <xdr:row>8</xdr:row>
      <xdr:rowOff>153433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5325" y="962025"/>
          <a:ext cx="582823" cy="715408"/>
        </a:xfrm>
        <a:prstGeom prst="rect">
          <a:avLst/>
        </a:prstGeom>
      </xdr:spPr>
    </xdr:pic>
    <xdr:clientData/>
  </xdr:twoCellAnchor>
  <xdr:twoCellAnchor editAs="oneCell">
    <xdr:from>
      <xdr:col>4</xdr:col>
      <xdr:colOff>314324</xdr:colOff>
      <xdr:row>10</xdr:row>
      <xdr:rowOff>161925</xdr:rowOff>
    </xdr:from>
    <xdr:to>
      <xdr:col>11</xdr:col>
      <xdr:colOff>266699</xdr:colOff>
      <xdr:row>17</xdr:row>
      <xdr:rowOff>171017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752724" y="2066925"/>
          <a:ext cx="4219575" cy="13425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123825</xdr:colOff>
      <xdr:row>21</xdr:row>
      <xdr:rowOff>133350</xdr:rowOff>
    </xdr:from>
    <xdr:to>
      <xdr:col>13</xdr:col>
      <xdr:colOff>314325</xdr:colOff>
      <xdr:row>23</xdr:row>
      <xdr:rowOff>150925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343025" y="4133850"/>
          <a:ext cx="6896100" cy="398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9524</xdr:colOff>
      <xdr:row>0</xdr:row>
      <xdr:rowOff>0</xdr:rowOff>
    </xdr:from>
    <xdr:to>
      <xdr:col>12</xdr:col>
      <xdr:colOff>514350</xdr:colOff>
      <xdr:row>7</xdr:row>
      <xdr:rowOff>152400</xdr:rowOff>
    </xdr:to>
    <xdr:sp macro="" textlink="">
      <xdr:nvSpPr>
        <xdr:cNvPr id="5" name="Oval Callout 4"/>
        <xdr:cNvSpPr/>
      </xdr:nvSpPr>
      <xdr:spPr>
        <a:xfrm>
          <a:off x="4886324" y="0"/>
          <a:ext cx="2943226" cy="1485900"/>
        </a:xfrm>
        <a:prstGeom prst="wedgeEllipseCallout">
          <a:avLst>
            <a:gd name="adj1" fmla="val -51088"/>
            <a:gd name="adj2" fmla="val 45090"/>
          </a:avLst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CA" sz="1800" b="1"/>
            <a:t>If</a:t>
          </a:r>
          <a:r>
            <a:rPr lang="en-CA" sz="1800" b="1" baseline="0"/>
            <a:t> you found this helpful then please like it and share it !</a:t>
          </a:r>
          <a:endParaRPr lang="en-CA" sz="1800" b="1"/>
        </a:p>
      </xdr:txBody>
    </xdr:sp>
    <xdr:clientData/>
  </xdr:twoCellAnchor>
  <xdr:twoCellAnchor editAs="oneCell">
    <xdr:from>
      <xdr:col>7</xdr:col>
      <xdr:colOff>476250</xdr:colOff>
      <xdr:row>18</xdr:row>
      <xdr:rowOff>85725</xdr:rowOff>
    </xdr:from>
    <xdr:to>
      <xdr:col>8</xdr:col>
      <xdr:colOff>123825</xdr:colOff>
      <xdr:row>19</xdr:row>
      <xdr:rowOff>152400</xdr:rowOff>
    </xdr:to>
    <xdr:pic>
      <xdr:nvPicPr>
        <xdr:cNvPr id="6" name="Picture 5" descr="Twitter">
          <a:hlinkClick xmlns:r="http://schemas.openxmlformats.org/officeDocument/2006/relationships" r:id="rId4" tooltip="Twitter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0" y="3514725"/>
          <a:ext cx="257175" cy="257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438150</xdr:colOff>
      <xdr:row>18</xdr:row>
      <xdr:rowOff>85725</xdr:rowOff>
    </xdr:from>
    <xdr:to>
      <xdr:col>6</xdr:col>
      <xdr:colOff>85725</xdr:colOff>
      <xdr:row>19</xdr:row>
      <xdr:rowOff>152400</xdr:rowOff>
    </xdr:to>
    <xdr:pic>
      <xdr:nvPicPr>
        <xdr:cNvPr id="7" name="Picture 6" descr="Youtube">
          <a:hlinkClick xmlns:r="http://schemas.openxmlformats.org/officeDocument/2006/relationships" r:id="rId6" tooltip="Youtube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3514725"/>
          <a:ext cx="257175" cy="257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57150</xdr:colOff>
      <xdr:row>18</xdr:row>
      <xdr:rowOff>85725</xdr:rowOff>
    </xdr:from>
    <xdr:to>
      <xdr:col>10</xdr:col>
      <xdr:colOff>314325</xdr:colOff>
      <xdr:row>19</xdr:row>
      <xdr:rowOff>152400</xdr:rowOff>
    </xdr:to>
    <xdr:pic>
      <xdr:nvPicPr>
        <xdr:cNvPr id="8" name="Picture 7" descr="Facebook">
          <a:hlinkClick xmlns:r="http://schemas.openxmlformats.org/officeDocument/2006/relationships" r:id="rId8" tooltip="Facebook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3514725"/>
          <a:ext cx="257175" cy="257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5" name="Instruc" displayName="Instruc" ref="B14:J20" dataDxfId="85">
  <tableColumns count="9">
    <tableColumn id="1" name="Student_Name" dataDxfId="84"/>
    <tableColumn id="22" name="Grade%" totalsRowFunction="average" dataDxfId="83" totalsRowDxfId="82" dataCellStyle="Percent"/>
    <tableColumn id="23" name="Letter" dataDxfId="81" totalsRowDxfId="80" dataCellStyle="Percent"/>
    <tableColumn id="2" name="Quiz" dataDxfId="79"/>
    <tableColumn id="3" name="Quiz2" dataDxfId="78"/>
    <tableColumn id="4" name="Test" dataDxfId="77"/>
    <tableColumn id="5" name="Quiz3" totalsRowFunction="average" dataDxfId="76"/>
    <tableColumn id="6" name="Quiz4" totalsRowFunction="average" dataDxfId="75"/>
    <tableColumn id="7" name="Exam" dataDxfId="74"/>
  </tableColumns>
  <tableStyleInfo name="TableStyleLight16" showFirstColumn="0" showLastColumn="0" showRowStripes="1" showColumnStripes="0"/>
</table>
</file>

<file path=xl/tables/table2.xml><?xml version="1.0" encoding="utf-8"?>
<table xmlns="http://schemas.openxmlformats.org/spreadsheetml/2006/main" id="1" name="Class2" displayName="Class2" ref="B13:X100" headerRowDxfId="63" dataDxfId="62">
  <tableColumns count="23">
    <tableColumn id="1" name="Student_Name" dataDxfId="61"/>
    <tableColumn id="22" name="Grade%" totalsRowFunction="average" dataDxfId="60" totalsRowDxfId="59" dataCellStyle="Percent">
      <calculatedColumnFormula array="1" xml:space="preserve"> IF($B14="","",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calculatedColumnFormula>
    </tableColumn>
    <tableColumn id="23" name="Letter" dataDxfId="58" totalsRowDxfId="57" dataCellStyle="Percent">
      <calculatedColumnFormula>IF(C14="","",INDEX('2 Settings'!$K$12:$K$25,MATCH(Class2[[#This Row],[Grade%]],'2 Settings'!$J$12:$J$25,TRUE)))</calculatedColumnFormula>
    </tableColumn>
    <tableColumn id="2" name="Input1" dataDxfId="56"/>
    <tableColumn id="3" name="Input2" dataDxfId="55"/>
    <tableColumn id="4" name="Input3" dataDxfId="54"/>
    <tableColumn id="5" name="Input4" totalsRowFunction="average" dataDxfId="53"/>
    <tableColumn id="6" name="Input5" totalsRowFunction="average" dataDxfId="52"/>
    <tableColumn id="7" name="Input6" dataDxfId="51"/>
    <tableColumn id="8" name="Input7" dataDxfId="50"/>
    <tableColumn id="9" name="Input8" dataDxfId="49"/>
    <tableColumn id="10" name="Input9" dataDxfId="48"/>
    <tableColumn id="11" name="Input10" dataDxfId="47"/>
    <tableColumn id="12" name="Input11" dataDxfId="46"/>
    <tableColumn id="13" name="Input12" dataDxfId="45"/>
    <tableColumn id="14" name="Input13" dataDxfId="44"/>
    <tableColumn id="15" name="Input14" dataDxfId="43"/>
    <tableColumn id="16" name="Input15" dataDxfId="42"/>
    <tableColumn id="17" name="Input16" dataDxfId="41"/>
    <tableColumn id="18" name="Input17" dataDxfId="40"/>
    <tableColumn id="19" name="Input18" dataDxfId="39"/>
    <tableColumn id="20" name="Input19" dataDxfId="38"/>
    <tableColumn id="21" name="Input20" totalsRowFunction="count" dataDxfId="37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2" name="Class23" displayName="Class23" ref="B13:X100" headerRowDxfId="26" dataDxfId="25">
  <tableColumns count="23">
    <tableColumn id="1" name="Student_Name" dataDxfId="24"/>
    <tableColumn id="22" name="Grade%" totalsRowFunction="average" dataDxfId="23" totalsRowDxfId="22" dataCellStyle="Percent">
      <calculatedColumnFormula array="1" xml:space="preserve"> IF($B14="","",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calculatedColumnFormula>
    </tableColumn>
    <tableColumn id="23" name="Letter" dataDxfId="21" totalsRowDxfId="20" dataCellStyle="Percent">
      <calculatedColumnFormula>IF(C14="","",INDEX('2 Settings'!$K$12:$K$25,MATCH(Class23[[#This Row],[Grade%]],'2 Settings'!$J$12:$J$25,TRUE)))</calculatedColumnFormula>
    </tableColumn>
    <tableColumn id="2" name="Input1" dataDxfId="19"/>
    <tableColumn id="3" name="Input2" dataDxfId="18"/>
    <tableColumn id="4" name="Input3" dataDxfId="17"/>
    <tableColumn id="5" name="Input4" totalsRowFunction="average" dataDxfId="16"/>
    <tableColumn id="6" name="Input5" totalsRowFunction="average" dataDxfId="15"/>
    <tableColumn id="7" name="Input6" dataDxfId="14"/>
    <tableColumn id="8" name="Input7" dataDxfId="13"/>
    <tableColumn id="9" name="Input8" dataDxfId="12"/>
    <tableColumn id="10" name="Input9" dataDxfId="11"/>
    <tableColumn id="11" name="Input10" dataDxfId="10"/>
    <tableColumn id="12" name="Input11" dataDxfId="9"/>
    <tableColumn id="13" name="Input12" dataDxfId="8"/>
    <tableColumn id="14" name="Input13" dataDxfId="7"/>
    <tableColumn id="15" name="Input14" dataDxfId="6"/>
    <tableColumn id="16" name="Input15" dataDxfId="5"/>
    <tableColumn id="17" name="Input16" dataDxfId="4"/>
    <tableColumn id="18" name="Input17" dataDxfId="3"/>
    <tableColumn id="19" name="Input18" dataDxfId="2"/>
    <tableColumn id="20" name="Input19" dataDxfId="1"/>
    <tableColumn id="21" name="Input20" totalsRowFunction="count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table" Target="../tables/table2.xml"/><Relationship Id="rId2" Type="http://schemas.openxmlformats.org/officeDocument/2006/relationships/drawing" Target="../drawings/drawing4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6.xml"/><Relationship Id="rId13" Type="http://schemas.openxmlformats.org/officeDocument/2006/relationships/ctrlProp" Target="../ctrlProps/ctrlProp31.xml"/><Relationship Id="rId18" Type="http://schemas.openxmlformats.org/officeDocument/2006/relationships/ctrlProp" Target="../ctrlProps/ctrlProp36.xml"/><Relationship Id="rId3" Type="http://schemas.openxmlformats.org/officeDocument/2006/relationships/vmlDrawing" Target="../drawings/vmlDrawing2.vml"/><Relationship Id="rId21" Type="http://schemas.openxmlformats.org/officeDocument/2006/relationships/ctrlProp" Target="../ctrlProps/ctrlProp39.xml"/><Relationship Id="rId7" Type="http://schemas.openxmlformats.org/officeDocument/2006/relationships/ctrlProp" Target="../ctrlProps/ctrlProp25.xml"/><Relationship Id="rId12" Type="http://schemas.openxmlformats.org/officeDocument/2006/relationships/ctrlProp" Target="../ctrlProps/ctrlProp30.xml"/><Relationship Id="rId17" Type="http://schemas.openxmlformats.org/officeDocument/2006/relationships/ctrlProp" Target="../ctrlProps/ctrlProp35.xml"/><Relationship Id="rId25" Type="http://schemas.openxmlformats.org/officeDocument/2006/relationships/table" Target="../tables/table3.xml"/><Relationship Id="rId2" Type="http://schemas.openxmlformats.org/officeDocument/2006/relationships/drawing" Target="../drawings/drawing5.xml"/><Relationship Id="rId16" Type="http://schemas.openxmlformats.org/officeDocument/2006/relationships/ctrlProp" Target="../ctrlProps/ctrlProp34.xml"/><Relationship Id="rId20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24.xml"/><Relationship Id="rId11" Type="http://schemas.openxmlformats.org/officeDocument/2006/relationships/ctrlProp" Target="../ctrlProps/ctrlProp29.xml"/><Relationship Id="rId24" Type="http://schemas.openxmlformats.org/officeDocument/2006/relationships/ctrlProp" Target="../ctrlProps/ctrlProp42.xml"/><Relationship Id="rId5" Type="http://schemas.openxmlformats.org/officeDocument/2006/relationships/ctrlProp" Target="../ctrlProps/ctrlProp23.xml"/><Relationship Id="rId15" Type="http://schemas.openxmlformats.org/officeDocument/2006/relationships/ctrlProp" Target="../ctrlProps/ctrlProp33.xml"/><Relationship Id="rId23" Type="http://schemas.openxmlformats.org/officeDocument/2006/relationships/ctrlProp" Target="../ctrlProps/ctrlProp41.xml"/><Relationship Id="rId10" Type="http://schemas.openxmlformats.org/officeDocument/2006/relationships/ctrlProp" Target="../ctrlProps/ctrlProp28.xml"/><Relationship Id="rId19" Type="http://schemas.openxmlformats.org/officeDocument/2006/relationships/ctrlProp" Target="../ctrlProps/ctrlProp37.xml"/><Relationship Id="rId4" Type="http://schemas.openxmlformats.org/officeDocument/2006/relationships/ctrlProp" Target="../ctrlProps/ctrlProp22.xml"/><Relationship Id="rId9" Type="http://schemas.openxmlformats.org/officeDocument/2006/relationships/ctrlProp" Target="../ctrlProps/ctrlProp27.xml"/><Relationship Id="rId14" Type="http://schemas.openxmlformats.org/officeDocument/2006/relationships/ctrlProp" Target="../ctrlProps/ctrlProp32.xml"/><Relationship Id="rId22" Type="http://schemas.openxmlformats.org/officeDocument/2006/relationships/ctrlProp" Target="../ctrlProps/ctrlProp40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.be/0D98I73TJeI" TargetMode="External"/><Relationship Id="rId2" Type="http://schemas.openxmlformats.org/officeDocument/2006/relationships/hyperlink" Target="http://1drv.ms/1bYwrTa" TargetMode="External"/><Relationship Id="rId1" Type="http://schemas.openxmlformats.org/officeDocument/2006/relationships/hyperlink" Target="http://1drv.ms/1bYwrTa" TargetMode="External"/><Relationship Id="rId5" Type="http://schemas.openxmlformats.org/officeDocument/2006/relationships/drawing" Target="../drawings/drawing6.xml"/><Relationship Id="rId4" Type="http://schemas.openxmlformats.org/officeDocument/2006/relationships/hyperlink" Target="https://youtu.be/FEBEVkwA-R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6" tint="0.79998168889431442"/>
  </sheetPr>
  <dimension ref="A1:I32"/>
  <sheetViews>
    <sheetView showGridLines="0" showRowColHeaders="0" tabSelected="1" topLeftCell="A6" zoomScaleNormal="100" workbookViewId="0">
      <selection activeCell="H28" sqref="H28"/>
    </sheetView>
  </sheetViews>
  <sheetFormatPr defaultColWidth="0" defaultRowHeight="15" customHeight="1" zeroHeight="1" x14ac:dyDescent="0.25"/>
  <cols>
    <col min="1" max="9" width="9.140625" customWidth="1"/>
    <col min="10" max="16384" width="9.140625" hidden="1"/>
  </cols>
  <sheetData>
    <row r="1" hidden="1" x14ac:dyDescent="0.25"/>
    <row r="2" hidden="1" x14ac:dyDescent="0.25"/>
    <row r="3" hidden="1" x14ac:dyDescent="0.25"/>
    <row r="4" hidden="1" x14ac:dyDescent="0.25"/>
    <row r="5" hidden="1" x14ac:dyDescent="0.25"/>
    <row r="6" x14ac:dyDescent="0.25"/>
    <row r="7" x14ac:dyDescent="0.25"/>
    <row r="8" x14ac:dyDescent="0.25"/>
    <row r="9" x14ac:dyDescent="0.25"/>
    <row r="10" x14ac:dyDescent="0.25"/>
    <row r="11" x14ac:dyDescent="0.25"/>
    <row r="12" x14ac:dyDescent="0.25"/>
    <row r="13" x14ac:dyDescent="0.25"/>
    <row r="14" x14ac:dyDescent="0.25"/>
    <row r="15" x14ac:dyDescent="0.25"/>
    <row r="16" x14ac:dyDescent="0.25"/>
    <row r="17" spans="4:9" x14ac:dyDescent="0.25"/>
    <row r="18" spans="4:9" x14ac:dyDescent="0.25"/>
    <row r="19" spans="4:9" x14ac:dyDescent="0.25">
      <c r="I19" s="1"/>
    </row>
    <row r="20" spans="4:9" x14ac:dyDescent="0.25"/>
    <row r="21" spans="4:9" x14ac:dyDescent="0.25"/>
    <row r="22" spans="4:9" ht="18.75" x14ac:dyDescent="0.3">
      <c r="E22" s="26" t="s">
        <v>55</v>
      </c>
    </row>
    <row r="23" spans="4:9" x14ac:dyDescent="0.25">
      <c r="E23" s="2"/>
    </row>
    <row r="24" spans="4:9" x14ac:dyDescent="0.25">
      <c r="E24" s="2"/>
    </row>
    <row r="25" spans="4:9" x14ac:dyDescent="0.25"/>
    <row r="26" spans="4:9" x14ac:dyDescent="0.25"/>
    <row r="27" spans="4:9" x14ac:dyDescent="0.25"/>
    <row r="28" spans="4:9" x14ac:dyDescent="0.25"/>
    <row r="29" spans="4:9" x14ac:dyDescent="0.25"/>
    <row r="30" spans="4:9" x14ac:dyDescent="0.25">
      <c r="D30" s="3"/>
      <c r="E30" s="3"/>
      <c r="F30" s="3"/>
      <c r="G30" s="4"/>
    </row>
    <row r="31" spans="4:9" x14ac:dyDescent="0.25">
      <c r="D31" s="4"/>
      <c r="E31" s="4"/>
      <c r="F31" s="4"/>
      <c r="G31" s="4"/>
    </row>
    <row r="32" spans="4:9" x14ac:dyDescent="0.25"/>
  </sheetData>
  <sheetProtection password="CBEB" sheet="1" objects="1" scenarios="1" selectLockedCells="1" selectUnlockedCells="1"/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6" tint="0.59999389629810485"/>
  </sheetPr>
  <dimension ref="A1:R28"/>
  <sheetViews>
    <sheetView showGridLines="0" showRowColHeaders="0" topLeftCell="E1" workbookViewId="0">
      <selection activeCell="F19" sqref="F19:G19"/>
    </sheetView>
  </sheetViews>
  <sheetFormatPr defaultColWidth="0" defaultRowHeight="15" zeroHeight="1" x14ac:dyDescent="0.25"/>
  <cols>
    <col min="1" max="1" width="2.28515625" hidden="1" customWidth="1"/>
    <col min="2" max="2" width="9.140625" hidden="1" customWidth="1"/>
    <col min="3" max="3" width="16.85546875" hidden="1" customWidth="1"/>
    <col min="4" max="4" width="9.140625" hidden="1" customWidth="1"/>
    <col min="5" max="5" width="1.28515625" customWidth="1"/>
    <col min="6" max="10" width="9.140625" customWidth="1"/>
    <col min="11" max="11" width="7.28515625" customWidth="1"/>
    <col min="12" max="12" width="2.85546875" customWidth="1"/>
    <col min="13" max="13" width="26.42578125" customWidth="1"/>
    <col min="14" max="15" width="9.140625" customWidth="1"/>
    <col min="16" max="17" width="9.140625" hidden="1" customWidth="1"/>
    <col min="18" max="18" width="4.7109375" hidden="1" customWidth="1"/>
    <col min="19" max="16384" width="9.140625" hidden="1"/>
  </cols>
  <sheetData>
    <row r="1" spans="3:15" x14ac:dyDescent="0.25"/>
    <row r="2" spans="3:15" x14ac:dyDescent="0.25"/>
    <row r="3" spans="3:15" x14ac:dyDescent="0.25"/>
    <row r="4" spans="3:15" ht="15" customHeight="1" x14ac:dyDescent="0.25">
      <c r="I4" s="62" t="str">
        <f t="array" ref="I4">IF(SUM(IF($J$13:$J$25&lt;=$J$12:$J$24,1,0))=0,"","Values below are not in ascending order (smallest to largest). Please adjust red cells.")</f>
        <v/>
      </c>
      <c r="J4" s="62"/>
      <c r="K4" s="62"/>
      <c r="L4" s="62"/>
      <c r="M4" s="62"/>
      <c r="N4" s="62"/>
    </row>
    <row r="5" spans="3:15" x14ac:dyDescent="0.25">
      <c r="I5" s="62"/>
      <c r="J5" s="62"/>
      <c r="K5" s="62"/>
      <c r="L5" s="62"/>
      <c r="M5" s="62"/>
      <c r="N5" s="62"/>
    </row>
    <row r="6" spans="3:15" x14ac:dyDescent="0.25"/>
    <row r="7" spans="3:15" x14ac:dyDescent="0.25"/>
    <row r="8" spans="3:15" x14ac:dyDescent="0.25"/>
    <row r="9" spans="3:15" x14ac:dyDescent="0.25"/>
    <row r="10" spans="3:15" x14ac:dyDescent="0.25">
      <c r="F10" s="59" t="s">
        <v>61</v>
      </c>
      <c r="G10" s="59"/>
      <c r="J10" s="49"/>
    </row>
    <row r="11" spans="3:15" ht="15.75" x14ac:dyDescent="0.25">
      <c r="C11" s="45"/>
      <c r="F11" s="60" t="s">
        <v>60</v>
      </c>
      <c r="G11" s="61"/>
      <c r="J11" s="20" t="s">
        <v>26</v>
      </c>
      <c r="K11" s="20" t="s">
        <v>6</v>
      </c>
      <c r="L11" s="63" t="s">
        <v>68</v>
      </c>
      <c r="M11" s="63"/>
      <c r="N11" s="63"/>
      <c r="O11" s="63"/>
    </row>
    <row r="12" spans="3:15" x14ac:dyDescent="0.25">
      <c r="C12" s="46"/>
      <c r="G12" s="50" t="b">
        <f>IF(F11="Yes",TRUE,FALSE)</f>
        <v>1</v>
      </c>
      <c r="J12" s="24">
        <v>0</v>
      </c>
      <c r="K12" s="19" t="s">
        <v>13</v>
      </c>
      <c r="L12" s="53" t="str">
        <f>K12</f>
        <v>F</v>
      </c>
      <c r="M12" s="54" t="str">
        <f xml:space="preserve"> "= greater than or equal to "&amp;TEXT(J12,"0.0%")&amp;" and below "&amp;TEXT(J13,"0.0%")</f>
        <v>= greater than or equal to 0.0% and below 60.0%</v>
      </c>
      <c r="N12" s="54"/>
      <c r="O12" s="55"/>
    </row>
    <row r="13" spans="3:15" x14ac:dyDescent="0.25">
      <c r="C13" s="46"/>
      <c r="J13" s="24">
        <v>0.6</v>
      </c>
      <c r="K13" s="19" t="s">
        <v>14</v>
      </c>
      <c r="L13" s="53" t="str">
        <f t="shared" ref="L13:L24" si="0">K13</f>
        <v>D-</v>
      </c>
      <c r="M13" s="54" t="str">
        <f t="shared" ref="M13:M23" si="1" xml:space="preserve"> "= greater than or equal to "&amp;TEXT(J13,"0.0%")&amp;" and below "&amp;TEXT(J14,"0.0%")</f>
        <v>= greater than or equal to 60.0% and below 63.0%</v>
      </c>
      <c r="N13" s="54"/>
      <c r="O13" s="55"/>
    </row>
    <row r="14" spans="3:15" x14ac:dyDescent="0.25">
      <c r="C14" s="46"/>
      <c r="J14" s="24">
        <v>0.63</v>
      </c>
      <c r="K14" s="19" t="s">
        <v>15</v>
      </c>
      <c r="L14" s="53" t="str">
        <f t="shared" si="0"/>
        <v>D</v>
      </c>
      <c r="M14" s="54" t="str">
        <f t="shared" si="1"/>
        <v>= greater than or equal to 63.0% and below 66.0%</v>
      </c>
      <c r="N14" s="54"/>
      <c r="O14" s="55"/>
    </row>
    <row r="15" spans="3:15" x14ac:dyDescent="0.25">
      <c r="C15" s="46"/>
      <c r="J15" s="24">
        <v>0.65999999999999992</v>
      </c>
      <c r="K15" s="19" t="s">
        <v>16</v>
      </c>
      <c r="L15" s="53" t="str">
        <f t="shared" si="0"/>
        <v>D+</v>
      </c>
      <c r="M15" s="54" t="str">
        <f t="shared" si="1"/>
        <v>= greater than or equal to 66.0% and below 70.0%</v>
      </c>
      <c r="N15" s="54"/>
      <c r="O15" s="55"/>
    </row>
    <row r="16" spans="3:15" x14ac:dyDescent="0.25">
      <c r="C16" s="46"/>
      <c r="J16" s="24">
        <v>0.7</v>
      </c>
      <c r="K16" s="19" t="s">
        <v>17</v>
      </c>
      <c r="L16" s="53" t="str">
        <f t="shared" si="0"/>
        <v>C-</v>
      </c>
      <c r="M16" s="54" t="str">
        <f t="shared" si="1"/>
        <v>= greater than or equal to 70.0% and below 73.0%</v>
      </c>
      <c r="N16" s="54"/>
      <c r="O16" s="55"/>
    </row>
    <row r="17" spans="3:15" x14ac:dyDescent="0.25">
      <c r="C17" s="46"/>
      <c r="J17" s="24">
        <v>0.73</v>
      </c>
      <c r="K17" s="19" t="s">
        <v>18</v>
      </c>
      <c r="L17" s="53" t="str">
        <f t="shared" si="0"/>
        <v>C</v>
      </c>
      <c r="M17" s="54" t="str">
        <f t="shared" si="1"/>
        <v>= greater than or equal to 73.0% and below 76.0%</v>
      </c>
      <c r="N17" s="54"/>
      <c r="O17" s="55"/>
    </row>
    <row r="18" spans="3:15" x14ac:dyDescent="0.25">
      <c r="C18" s="46"/>
      <c r="F18" s="59" t="s">
        <v>61</v>
      </c>
      <c r="G18" s="59"/>
      <c r="J18" s="24">
        <v>0.76</v>
      </c>
      <c r="K18" s="19" t="s">
        <v>19</v>
      </c>
      <c r="L18" s="53" t="str">
        <f t="shared" si="0"/>
        <v>C+</v>
      </c>
      <c r="M18" s="54" t="str">
        <f t="shared" si="1"/>
        <v>= greater than or equal to 76.0% and below 80.0%</v>
      </c>
      <c r="N18" s="54"/>
      <c r="O18" s="55"/>
    </row>
    <row r="19" spans="3:15" x14ac:dyDescent="0.25">
      <c r="C19" s="46"/>
      <c r="F19" s="60" t="s">
        <v>60</v>
      </c>
      <c r="G19" s="61"/>
      <c r="J19" s="24">
        <v>0.8</v>
      </c>
      <c r="K19" s="19" t="s">
        <v>20</v>
      </c>
      <c r="L19" s="53" t="str">
        <f t="shared" si="0"/>
        <v>B-</v>
      </c>
      <c r="M19" s="54" t="str">
        <f t="shared" si="1"/>
        <v>= greater than or equal to 80.0% and below 83.0%</v>
      </c>
      <c r="N19" s="54"/>
      <c r="O19" s="55"/>
    </row>
    <row r="20" spans="3:15" x14ac:dyDescent="0.25">
      <c r="C20" s="6"/>
      <c r="J20" s="24">
        <v>0.83000000000000007</v>
      </c>
      <c r="K20" s="19" t="s">
        <v>21</v>
      </c>
      <c r="L20" s="53" t="str">
        <f t="shared" si="0"/>
        <v>B</v>
      </c>
      <c r="M20" s="54" t="str">
        <f t="shared" si="1"/>
        <v>= greater than or equal to 83.0% and below 86.0%</v>
      </c>
      <c r="N20" s="54"/>
      <c r="O20" s="55"/>
    </row>
    <row r="21" spans="3:15" x14ac:dyDescent="0.25">
      <c r="C21" s="6"/>
      <c r="J21" s="24">
        <v>0.86</v>
      </c>
      <c r="K21" s="19" t="s">
        <v>22</v>
      </c>
      <c r="L21" s="53" t="str">
        <f t="shared" si="0"/>
        <v>B+</v>
      </c>
      <c r="M21" s="54" t="str">
        <f t="shared" si="1"/>
        <v>= greater than or equal to 86.0% and below 90.0%</v>
      </c>
      <c r="N21" s="54"/>
      <c r="O21" s="55"/>
    </row>
    <row r="22" spans="3:15" x14ac:dyDescent="0.25">
      <c r="C22" s="6"/>
      <c r="J22" s="24">
        <v>0.9</v>
      </c>
      <c r="K22" s="19" t="s">
        <v>23</v>
      </c>
      <c r="L22" s="53" t="str">
        <f t="shared" si="0"/>
        <v>A-</v>
      </c>
      <c r="M22" s="54" t="str">
        <f t="shared" si="1"/>
        <v>= greater than or equal to 90.0% and below 93.0%</v>
      </c>
      <c r="N22" s="54"/>
      <c r="O22" s="55"/>
    </row>
    <row r="23" spans="3:15" x14ac:dyDescent="0.25">
      <c r="C23" s="6"/>
      <c r="J23" s="24">
        <v>0.93</v>
      </c>
      <c r="K23" s="19" t="s">
        <v>24</v>
      </c>
      <c r="L23" s="53" t="str">
        <f t="shared" si="0"/>
        <v>A</v>
      </c>
      <c r="M23" s="54" t="str">
        <f t="shared" si="1"/>
        <v>= greater than or equal to 93.0% and below 96.0%</v>
      </c>
      <c r="N23" s="54"/>
      <c r="O23" s="55"/>
    </row>
    <row r="24" spans="3:15" x14ac:dyDescent="0.25">
      <c r="C24" s="6"/>
      <c r="J24" s="24">
        <v>0.96</v>
      </c>
      <c r="K24" s="19" t="s">
        <v>25</v>
      </c>
      <c r="L24" s="53" t="str">
        <f t="shared" si="0"/>
        <v>A+</v>
      </c>
      <c r="M24" s="54" t="str">
        <f xml:space="preserve"> "= greater than or equal to "&amp;TEXT(J24,"0.0%")</f>
        <v>= greater than or equal to 96.0%</v>
      </c>
      <c r="N24" s="54"/>
      <c r="O24" s="55"/>
    </row>
    <row r="25" spans="3:15" x14ac:dyDescent="0.25">
      <c r="C25" s="6"/>
      <c r="J25" s="21">
        <v>2</v>
      </c>
    </row>
    <row r="26" spans="3:15" hidden="1" x14ac:dyDescent="0.25"/>
    <row r="27" spans="3:15" hidden="1" x14ac:dyDescent="0.25"/>
    <row r="28" spans="3:15" hidden="1" x14ac:dyDescent="0.25"/>
  </sheetData>
  <sheetProtection algorithmName="SHA-512" hashValue="ZB14o0AVf0g+jpmZ5WcjJBnJ7h1yHR4XgRzSMQJPbc8BPuCpl/r2MMYrGG263fVyPem23ypWBPK+cTWtdMTG2g==" saltValue="7ndUWZnr9FZi5L6tQXCYNg==" spinCount="100000" sheet="1" objects="1" scenarios="1" selectLockedCells="1"/>
  <mergeCells count="6">
    <mergeCell ref="F18:G18"/>
    <mergeCell ref="F19:G19"/>
    <mergeCell ref="I4:N5"/>
    <mergeCell ref="F11:G11"/>
    <mergeCell ref="F10:G10"/>
    <mergeCell ref="L11:O11"/>
  </mergeCells>
  <conditionalFormatting sqref="J12:J24">
    <cfRule type="expression" dxfId="92" priority="2">
      <formula>AND(J12&gt;=J13)</formula>
    </cfRule>
  </conditionalFormatting>
  <dataValidations count="1">
    <dataValidation type="list" allowBlank="1" showInputMessage="1" showErrorMessage="1" sqref="F11 F19">
      <formula1>"Yes,No"</formula1>
    </dataValidation>
  </dataValidations>
  <pageMargins left="0.7" right="0.7" top="0.75" bottom="0.75" header="0.3" footer="0.3"/>
  <pageSetup orientation="portrait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theme="6" tint="0.39997558519241921"/>
  </sheetPr>
  <dimension ref="A1:AF101"/>
  <sheetViews>
    <sheetView showGridLines="0" showRowColHeaders="0" zoomScale="90" zoomScaleNormal="90" workbookViewId="0">
      <selection activeCell="J33" sqref="J33"/>
    </sheetView>
  </sheetViews>
  <sheetFormatPr defaultColWidth="0" defaultRowHeight="15" customHeight="1" zeroHeight="1" x14ac:dyDescent="0.25"/>
  <cols>
    <col min="1" max="1" width="1.5703125" customWidth="1"/>
    <col min="2" max="2" width="19.140625" customWidth="1"/>
    <col min="3" max="3" width="8.140625" customWidth="1"/>
    <col min="4" max="4" width="6.28515625" customWidth="1"/>
    <col min="5" max="7" width="9.140625" customWidth="1"/>
    <col min="8" max="9" width="9.140625" hidden="1" customWidth="1"/>
    <col min="10" max="21" width="9.140625" customWidth="1"/>
    <col min="22" max="22" width="2.140625" customWidth="1"/>
    <col min="23" max="24" width="9.140625" hidden="1" customWidth="1"/>
    <col min="25" max="25" width="1.85546875" hidden="1" customWidth="1"/>
    <col min="26" max="31" width="9.140625" hidden="1" customWidth="1"/>
    <col min="32" max="32" width="2.42578125" hidden="1" customWidth="1"/>
    <col min="33" max="16384" width="9.140625" hidden="1"/>
  </cols>
  <sheetData>
    <row r="1" spans="2:32" ht="50.25" customHeight="1" x14ac:dyDescent="0.25"/>
    <row r="2" spans="2:32" ht="37.5" customHeight="1" x14ac:dyDescent="0.25">
      <c r="B2" s="64" t="s">
        <v>12</v>
      </c>
      <c r="C2" s="64"/>
      <c r="D2" s="27"/>
      <c r="E2" s="18"/>
      <c r="F2" s="18"/>
      <c r="G2" s="18" t="s">
        <v>54</v>
      </c>
      <c r="H2" s="18"/>
      <c r="I2" s="18"/>
      <c r="J2" s="18"/>
      <c r="K2" s="18" t="str">
        <f t="shared" ref="K2:X2" si="0">IF(AND(K$12=TRUE,K$8&lt;&gt;"",K$9&lt;&gt;"",K$10&lt;&gt;""),"",IF(AND(K$12=TRUE,K$8=""),"Pls fill out Set-up Step 1",IF(AND(K$12=TRUE,K$9=""),"Pls fill out Set-up Step 2",IF(AND(K$12=TRUE,K$10=""),"Pls fill out Set-up Step 3",""))))</f>
        <v/>
      </c>
      <c r="L2" s="18" t="str">
        <f t="shared" si="0"/>
        <v/>
      </c>
      <c r="M2" s="18" t="str">
        <f t="shared" si="0"/>
        <v/>
      </c>
      <c r="N2" s="18" t="str">
        <f t="shared" si="0"/>
        <v/>
      </c>
      <c r="O2" s="18" t="str">
        <f t="shared" si="0"/>
        <v/>
      </c>
      <c r="P2" s="18" t="str">
        <f t="shared" si="0"/>
        <v/>
      </c>
      <c r="Q2" s="18" t="str">
        <f t="shared" si="0"/>
        <v/>
      </c>
      <c r="R2" s="18" t="str">
        <f t="shared" si="0"/>
        <v/>
      </c>
      <c r="S2" s="18" t="str">
        <f t="shared" si="0"/>
        <v/>
      </c>
      <c r="T2" s="18" t="str">
        <f t="shared" si="0"/>
        <v/>
      </c>
      <c r="U2" s="18" t="str">
        <f t="shared" si="0"/>
        <v/>
      </c>
      <c r="V2" s="18" t="str">
        <f t="shared" si="0"/>
        <v/>
      </c>
      <c r="W2" s="18" t="str">
        <f t="shared" si="0"/>
        <v/>
      </c>
      <c r="X2" s="18" t="str">
        <f t="shared" si="0"/>
        <v/>
      </c>
    </row>
    <row r="3" spans="2:32" ht="5.25" customHeight="1" x14ac:dyDescent="0.25"/>
    <row r="4" spans="2:32" x14ac:dyDescent="0.25">
      <c r="B4" s="5"/>
      <c r="D4" s="5" t="s">
        <v>47</v>
      </c>
      <c r="E4" s="17">
        <v>3.6666666666666665</v>
      </c>
      <c r="F4" s="17">
        <v>10.666666666666666</v>
      </c>
      <c r="G4" s="17">
        <v>20.25</v>
      </c>
      <c r="H4" s="17">
        <v>11.333333333333334</v>
      </c>
      <c r="I4" s="17">
        <v>9</v>
      </c>
      <c r="J4" s="29">
        <v>65</v>
      </c>
      <c r="K4" s="35" t="s">
        <v>43</v>
      </c>
      <c r="L4" s="35" t="s">
        <v>43</v>
      </c>
      <c r="M4" s="35" t="s">
        <v>43</v>
      </c>
      <c r="N4" s="35" t="s">
        <v>43</v>
      </c>
      <c r="O4" s="35" t="s">
        <v>43</v>
      </c>
      <c r="P4" s="35" t="s">
        <v>43</v>
      </c>
      <c r="Q4" s="35" t="s">
        <v>43</v>
      </c>
      <c r="R4" s="35" t="s">
        <v>43</v>
      </c>
      <c r="S4" s="35" t="s">
        <v>43</v>
      </c>
      <c r="T4" s="35" t="s">
        <v>43</v>
      </c>
      <c r="U4" s="35" t="s">
        <v>43</v>
      </c>
      <c r="V4" s="35" t="s">
        <v>43</v>
      </c>
      <c r="W4" s="35" t="s">
        <v>43</v>
      </c>
      <c r="X4" s="35" t="s">
        <v>43</v>
      </c>
      <c r="Y4" s="6"/>
      <c r="Z4" s="6"/>
      <c r="AA4" s="6"/>
      <c r="AB4" s="6"/>
      <c r="AC4" s="6"/>
      <c r="AD4" s="6"/>
      <c r="AE4" s="6"/>
    </row>
    <row r="5" spans="2:32" hidden="1" x14ac:dyDescent="0.25">
      <c r="B5" s="5"/>
      <c r="D5" s="5"/>
      <c r="E5" s="17"/>
      <c r="F5" s="17"/>
      <c r="G5" s="17"/>
      <c r="H5" s="17"/>
      <c r="I5" s="17"/>
      <c r="J5" s="29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6"/>
      <c r="Z5" s="6"/>
      <c r="AA5" s="6"/>
      <c r="AB5" s="6"/>
      <c r="AC5" s="6"/>
      <c r="AD5" s="6"/>
      <c r="AE5" s="6"/>
    </row>
    <row r="6" spans="2:32" x14ac:dyDescent="0.25">
      <c r="B6" s="5"/>
      <c r="D6" s="5" t="s">
        <v>48</v>
      </c>
      <c r="E6" s="25" t="s">
        <v>66</v>
      </c>
      <c r="F6" s="25" t="s">
        <v>44</v>
      </c>
      <c r="G6" s="25" t="s">
        <v>45</v>
      </c>
      <c r="H6" s="25" t="s">
        <v>44</v>
      </c>
      <c r="I6" s="25" t="s">
        <v>43</v>
      </c>
      <c r="J6" s="30" t="s">
        <v>46</v>
      </c>
      <c r="K6" s="36" t="s">
        <v>43</v>
      </c>
      <c r="L6" s="36" t="s">
        <v>43</v>
      </c>
      <c r="M6" s="36" t="s">
        <v>43</v>
      </c>
      <c r="N6" s="36" t="s">
        <v>43</v>
      </c>
      <c r="O6" s="36" t="s">
        <v>43</v>
      </c>
      <c r="P6" s="36" t="s">
        <v>43</v>
      </c>
      <c r="Q6" s="36" t="s">
        <v>43</v>
      </c>
      <c r="R6" s="36" t="s">
        <v>43</v>
      </c>
      <c r="S6" s="36" t="s">
        <v>43</v>
      </c>
      <c r="T6" s="36" t="s">
        <v>43</v>
      </c>
      <c r="U6" s="36" t="s">
        <v>43</v>
      </c>
      <c r="V6" s="36" t="s">
        <v>43</v>
      </c>
      <c r="W6" s="36" t="s">
        <v>43</v>
      </c>
      <c r="X6" s="36" t="s">
        <v>43</v>
      </c>
      <c r="Y6" s="6"/>
      <c r="Z6" s="6"/>
      <c r="AA6" s="6"/>
      <c r="AB6" s="6"/>
      <c r="AC6" s="6"/>
      <c r="AD6" s="6"/>
      <c r="AE6" s="6"/>
    </row>
    <row r="7" spans="2:32" s="12" customFormat="1" ht="27" customHeight="1" x14ac:dyDescent="0.25">
      <c r="B7" s="9"/>
      <c r="D7" s="9"/>
      <c r="E7" s="10"/>
      <c r="F7" s="10"/>
      <c r="G7" s="10"/>
      <c r="H7" s="10"/>
      <c r="I7" s="10"/>
      <c r="J7" s="10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11"/>
      <c r="Z7" s="11"/>
      <c r="AA7" s="11"/>
      <c r="AB7" s="11"/>
      <c r="AC7" s="11"/>
      <c r="AD7" s="11"/>
      <c r="AE7" s="11"/>
    </row>
    <row r="8" spans="2:32" x14ac:dyDescent="0.25">
      <c r="B8" s="5"/>
      <c r="D8" s="14" t="s">
        <v>49</v>
      </c>
      <c r="E8" s="15">
        <v>10</v>
      </c>
      <c r="F8" s="15">
        <v>15</v>
      </c>
      <c r="G8" s="15"/>
      <c r="H8" s="15">
        <v>15</v>
      </c>
      <c r="I8" s="15">
        <v>15</v>
      </c>
      <c r="J8" s="31">
        <v>100</v>
      </c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6"/>
      <c r="Z8" s="6"/>
      <c r="AA8" s="6"/>
      <c r="AB8" s="6"/>
      <c r="AC8" s="6"/>
      <c r="AD8" s="6"/>
      <c r="AE8" s="6"/>
    </row>
    <row r="9" spans="2:32" x14ac:dyDescent="0.25">
      <c r="B9" s="5"/>
      <c r="D9" s="14" t="s">
        <v>50</v>
      </c>
      <c r="E9" s="28">
        <v>5</v>
      </c>
      <c r="F9" s="28">
        <v>7.5</v>
      </c>
      <c r="G9" s="28">
        <v>5</v>
      </c>
      <c r="H9" s="28">
        <v>7.5</v>
      </c>
      <c r="I9" s="28">
        <v>7.5</v>
      </c>
      <c r="J9" s="32">
        <v>50</v>
      </c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6"/>
      <c r="Z9" s="6"/>
      <c r="AA9" s="6"/>
      <c r="AB9" s="6"/>
      <c r="AC9" s="6"/>
      <c r="AD9" s="6"/>
      <c r="AE9" s="6"/>
    </row>
    <row r="10" spans="2:32" x14ac:dyDescent="0.25">
      <c r="B10" s="5"/>
      <c r="D10" s="43" t="s">
        <v>51</v>
      </c>
      <c r="E10" s="15">
        <v>5</v>
      </c>
      <c r="F10" s="15">
        <v>5</v>
      </c>
      <c r="G10" s="15">
        <v>5</v>
      </c>
      <c r="H10" s="15">
        <v>5</v>
      </c>
      <c r="I10" s="15">
        <v>5</v>
      </c>
      <c r="J10" s="31">
        <v>20</v>
      </c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6"/>
      <c r="Z10" s="6"/>
      <c r="AA10" s="6"/>
      <c r="AB10" s="6"/>
      <c r="AC10" s="6"/>
      <c r="AD10" s="6"/>
      <c r="AE10" s="6"/>
    </row>
    <row r="11" spans="2:32" x14ac:dyDescent="0.25">
      <c r="B11" s="5"/>
      <c r="D11" s="14" t="s">
        <v>52</v>
      </c>
      <c r="E11" s="16">
        <v>41178</v>
      </c>
      <c r="F11" s="16">
        <v>41223</v>
      </c>
      <c r="G11" s="16">
        <v>41260</v>
      </c>
      <c r="H11" s="16">
        <v>41296</v>
      </c>
      <c r="I11" s="16">
        <v>41345</v>
      </c>
      <c r="J11" s="33">
        <v>41382</v>
      </c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6"/>
      <c r="Z11" s="6"/>
      <c r="AA11" s="6"/>
      <c r="AB11" s="6"/>
      <c r="AC11" s="6"/>
      <c r="AD11" s="6"/>
      <c r="AE11" s="6"/>
    </row>
    <row r="12" spans="2:32" x14ac:dyDescent="0.25">
      <c r="B12" s="5"/>
      <c r="D12" s="14" t="s">
        <v>53</v>
      </c>
      <c r="E12" s="13" t="b">
        <v>0</v>
      </c>
      <c r="F12" s="13" t="b">
        <v>1</v>
      </c>
      <c r="G12" s="13" t="b">
        <v>1</v>
      </c>
      <c r="H12" s="13" t="b">
        <v>1</v>
      </c>
      <c r="I12" s="13" t="b">
        <v>1</v>
      </c>
      <c r="J12" s="34" t="b">
        <v>1</v>
      </c>
      <c r="K12" s="41" t="b">
        <v>0</v>
      </c>
      <c r="L12" s="41" t="b">
        <v>0</v>
      </c>
      <c r="M12" s="41" t="b">
        <v>0</v>
      </c>
      <c r="N12" s="41" t="b">
        <v>0</v>
      </c>
      <c r="O12" s="41" t="b">
        <v>0</v>
      </c>
      <c r="P12" s="41" t="b">
        <v>0</v>
      </c>
      <c r="Q12" s="41" t="b">
        <v>0</v>
      </c>
      <c r="R12" s="41" t="b">
        <v>0</v>
      </c>
      <c r="S12" s="41" t="b">
        <v>0</v>
      </c>
      <c r="T12" s="41" t="b">
        <v>0</v>
      </c>
      <c r="U12" s="41" t="b">
        <v>0</v>
      </c>
      <c r="V12" s="41" t="b">
        <v>0</v>
      </c>
      <c r="W12" s="41" t="b">
        <v>0</v>
      </c>
      <c r="X12" s="41" t="b">
        <v>0</v>
      </c>
      <c r="Y12" s="6"/>
      <c r="Z12" s="6"/>
      <c r="AA12" s="6"/>
      <c r="AB12" s="6"/>
      <c r="AC12" s="6"/>
      <c r="AD12" s="6"/>
      <c r="AE12" s="6"/>
    </row>
    <row r="13" spans="2:32" ht="25.5" customHeight="1" x14ac:dyDescent="0.25"/>
    <row r="14" spans="2:32" x14ac:dyDescent="0.25">
      <c r="B14" t="s">
        <v>0</v>
      </c>
      <c r="C14" t="s">
        <v>27</v>
      </c>
      <c r="D14" t="s">
        <v>28</v>
      </c>
      <c r="E14" s="23" t="s">
        <v>1</v>
      </c>
      <c r="F14" s="23" t="s">
        <v>3</v>
      </c>
      <c r="G14" s="23" t="s">
        <v>2</v>
      </c>
      <c r="H14" s="23" t="s">
        <v>4</v>
      </c>
      <c r="I14" s="23" t="s">
        <v>5</v>
      </c>
      <c r="J14" s="23" t="s">
        <v>59</v>
      </c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7"/>
      <c r="Z14" s="7"/>
      <c r="AA14" s="7"/>
      <c r="AB14" s="7"/>
      <c r="AC14" s="7"/>
      <c r="AD14" s="7"/>
      <c r="AE14" s="7"/>
      <c r="AF14" s="7"/>
    </row>
    <row r="15" spans="2:32" x14ac:dyDescent="0.25">
      <c r="B15" s="6" t="s">
        <v>7</v>
      </c>
      <c r="C15" s="22">
        <v>0.83333333333333337</v>
      </c>
      <c r="D15" s="8" t="s">
        <v>21</v>
      </c>
      <c r="E15" s="6">
        <v>5</v>
      </c>
      <c r="F15" s="6">
        <v>15</v>
      </c>
      <c r="G15" s="6">
        <v>25</v>
      </c>
      <c r="H15" s="6">
        <v>15</v>
      </c>
      <c r="I15" s="6">
        <v>12</v>
      </c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7"/>
      <c r="Z15" s="7"/>
      <c r="AA15" s="7"/>
      <c r="AB15" s="7"/>
      <c r="AC15" s="7"/>
      <c r="AD15" s="7"/>
      <c r="AE15" s="7"/>
      <c r="AF15" s="7"/>
    </row>
    <row r="16" spans="2:32" x14ac:dyDescent="0.25">
      <c r="B16" s="6" t="s">
        <v>8</v>
      </c>
      <c r="C16" s="22" t="s">
        <v>43</v>
      </c>
      <c r="D16" s="8" t="s">
        <v>43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7"/>
      <c r="Z16" s="7"/>
      <c r="AA16" s="7"/>
      <c r="AB16" s="7"/>
      <c r="AC16" s="7"/>
      <c r="AD16" s="7"/>
      <c r="AE16" s="7"/>
      <c r="AF16" s="7"/>
    </row>
    <row r="17" spans="2:32" x14ac:dyDescent="0.25">
      <c r="B17" s="6" t="s">
        <v>9</v>
      </c>
      <c r="C17" s="22">
        <v>0.45809523809523806</v>
      </c>
      <c r="D17" s="8" t="s">
        <v>13</v>
      </c>
      <c r="E17" s="6">
        <v>3</v>
      </c>
      <c r="F17" s="6">
        <v>5</v>
      </c>
      <c r="G17" s="6">
        <v>12</v>
      </c>
      <c r="H17" s="6">
        <v>8</v>
      </c>
      <c r="I17" s="6">
        <v>9</v>
      </c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7"/>
      <c r="Z17" s="7"/>
      <c r="AA17" s="7"/>
      <c r="AB17" s="7"/>
      <c r="AC17" s="7"/>
      <c r="AD17" s="7"/>
      <c r="AE17" s="7"/>
      <c r="AF17" s="7"/>
    </row>
    <row r="18" spans="2:32" x14ac:dyDescent="0.25">
      <c r="B18" s="6" t="s">
        <v>10</v>
      </c>
      <c r="C18" s="22" t="s">
        <v>43</v>
      </c>
      <c r="D18" s="8" t="s">
        <v>43</v>
      </c>
      <c r="E18" s="6"/>
      <c r="F18" s="6"/>
      <c r="G18" s="6">
        <v>25</v>
      </c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7"/>
      <c r="Z18" s="7"/>
      <c r="AA18" s="7"/>
      <c r="AB18" s="7"/>
      <c r="AC18" s="7"/>
      <c r="AD18" s="7"/>
      <c r="AE18" s="7"/>
      <c r="AF18" s="7"/>
    </row>
    <row r="19" spans="2:32" x14ac:dyDescent="0.25">
      <c r="B19" s="6" t="s">
        <v>11</v>
      </c>
      <c r="C19" s="22">
        <v>0.71333333333333337</v>
      </c>
      <c r="D19" s="8" t="s">
        <v>17</v>
      </c>
      <c r="E19" s="6">
        <v>3</v>
      </c>
      <c r="F19" s="6">
        <v>12</v>
      </c>
      <c r="G19" s="6">
        <v>19</v>
      </c>
      <c r="H19" s="6">
        <v>11</v>
      </c>
      <c r="I19" s="6">
        <v>6</v>
      </c>
      <c r="J19" s="6">
        <v>79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7"/>
      <c r="Z19" s="7"/>
      <c r="AA19" s="7"/>
      <c r="AB19" s="7"/>
      <c r="AC19" s="7"/>
      <c r="AD19" s="7"/>
      <c r="AE19" s="7"/>
      <c r="AF19" s="7"/>
    </row>
    <row r="20" spans="2:32" x14ac:dyDescent="0.25">
      <c r="B20" s="6" t="s">
        <v>58</v>
      </c>
      <c r="C20" s="22" t="s">
        <v>43</v>
      </c>
      <c r="D20" s="8" t="s">
        <v>43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7"/>
      <c r="Z20" s="7"/>
      <c r="AA20" s="7"/>
      <c r="AB20" s="7"/>
      <c r="AC20" s="7"/>
      <c r="AD20" s="7"/>
      <c r="AE20" s="7"/>
      <c r="AF20" s="7"/>
    </row>
    <row r="21" spans="2:32" x14ac:dyDescent="0.25">
      <c r="B21" s="6"/>
      <c r="C21" s="22"/>
      <c r="D21" s="8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7"/>
      <c r="Z21" s="7"/>
      <c r="AA21" s="7"/>
      <c r="AB21" s="7"/>
      <c r="AC21" s="7"/>
      <c r="AD21" s="7"/>
      <c r="AE21" s="7"/>
      <c r="AF21" s="7"/>
    </row>
    <row r="22" spans="2:32" x14ac:dyDescent="0.25">
      <c r="B22" s="6"/>
      <c r="C22" s="22"/>
      <c r="D22" s="8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7"/>
      <c r="Z22" s="7"/>
      <c r="AA22" s="7"/>
      <c r="AB22" s="7"/>
      <c r="AC22" s="7"/>
      <c r="AD22" s="7"/>
      <c r="AE22" s="7"/>
      <c r="AF22" s="7"/>
    </row>
    <row r="23" spans="2:32" x14ac:dyDescent="0.25">
      <c r="B23" s="6"/>
      <c r="C23" s="22"/>
      <c r="D23" s="8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7"/>
      <c r="Z23" s="7"/>
      <c r="AA23" s="7"/>
      <c r="AB23" s="7"/>
      <c r="AC23" s="7"/>
      <c r="AD23" s="7"/>
      <c r="AE23" s="7"/>
      <c r="AF23" s="7"/>
    </row>
    <row r="24" spans="2:32" x14ac:dyDescent="0.25">
      <c r="B24" s="6"/>
      <c r="C24" s="22"/>
      <c r="D24" s="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7"/>
      <c r="Z24" s="7"/>
      <c r="AA24" s="7"/>
      <c r="AB24" s="7"/>
      <c r="AC24" s="7"/>
      <c r="AD24" s="7"/>
      <c r="AE24" s="7"/>
      <c r="AF24" s="7"/>
    </row>
    <row r="25" spans="2:32" x14ac:dyDescent="0.25">
      <c r="B25" s="6"/>
      <c r="C25" s="22"/>
      <c r="D25" s="8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7"/>
      <c r="Z25" s="7"/>
      <c r="AA25" s="7"/>
      <c r="AB25" s="7"/>
      <c r="AC25" s="7"/>
      <c r="AD25" s="7"/>
      <c r="AE25" s="7"/>
      <c r="AF25" s="7"/>
    </row>
    <row r="26" spans="2:32" x14ac:dyDescent="0.25">
      <c r="B26" s="6"/>
      <c r="C26" s="22"/>
      <c r="D26" s="8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7"/>
      <c r="Z26" s="7"/>
      <c r="AA26" s="7"/>
      <c r="AB26" s="7"/>
      <c r="AC26" s="7"/>
      <c r="AD26" s="7"/>
      <c r="AE26" s="7"/>
      <c r="AF26" s="7"/>
    </row>
    <row r="27" spans="2:32" x14ac:dyDescent="0.25">
      <c r="B27" s="6"/>
      <c r="C27" s="22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7"/>
      <c r="Z27" s="7"/>
      <c r="AA27" s="7"/>
      <c r="AB27" s="7"/>
      <c r="AC27" s="7"/>
      <c r="AD27" s="7"/>
      <c r="AE27" s="7"/>
      <c r="AF27" s="7"/>
    </row>
    <row r="28" spans="2:32" x14ac:dyDescent="0.25">
      <c r="B28" s="6"/>
      <c r="C28" s="22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7"/>
      <c r="Z28" s="7"/>
      <c r="AA28" s="7"/>
      <c r="AB28" s="7"/>
      <c r="AC28" s="7"/>
      <c r="AD28" s="7"/>
      <c r="AE28" s="7"/>
      <c r="AF28" s="7"/>
    </row>
    <row r="29" spans="2:32" x14ac:dyDescent="0.25">
      <c r="B29" s="6"/>
      <c r="C29" s="22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7"/>
      <c r="Z29" s="7"/>
      <c r="AA29" s="7"/>
      <c r="AB29" s="7"/>
      <c r="AC29" s="7"/>
      <c r="AD29" s="7"/>
      <c r="AE29" s="7"/>
      <c r="AF29" s="7"/>
    </row>
    <row r="30" spans="2:32" x14ac:dyDescent="0.25">
      <c r="B30" s="6"/>
      <c r="C30" s="22"/>
      <c r="D30" s="8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7"/>
      <c r="Z30" s="7"/>
      <c r="AA30" s="7"/>
      <c r="AB30" s="7"/>
      <c r="AC30" s="7"/>
      <c r="AD30" s="7"/>
      <c r="AE30" s="7"/>
      <c r="AF30" s="7"/>
    </row>
    <row r="31" spans="2:32" x14ac:dyDescent="0.25">
      <c r="B31" s="6"/>
      <c r="C31" s="22"/>
      <c r="D31" s="8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7"/>
      <c r="Z31" s="7"/>
      <c r="AA31" s="7"/>
      <c r="AB31" s="7"/>
      <c r="AC31" s="7"/>
      <c r="AD31" s="7"/>
      <c r="AE31" s="7"/>
      <c r="AF31" s="7"/>
    </row>
    <row r="32" spans="2:32" x14ac:dyDescent="0.25">
      <c r="B32" s="6"/>
      <c r="C32" s="22"/>
      <c r="D32" s="8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7"/>
      <c r="Z32" s="7"/>
      <c r="AA32" s="7"/>
      <c r="AB32" s="7"/>
      <c r="AC32" s="7"/>
      <c r="AD32" s="7"/>
      <c r="AE32" s="7"/>
      <c r="AF32" s="7"/>
    </row>
    <row r="33" spans="2:32" x14ac:dyDescent="0.25">
      <c r="B33" s="6"/>
      <c r="C33" s="22"/>
      <c r="D33" s="8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7"/>
      <c r="Z33" s="7"/>
      <c r="AA33" s="7"/>
      <c r="AB33" s="7"/>
      <c r="AC33" s="7"/>
      <c r="AD33" s="7"/>
      <c r="AE33" s="7"/>
      <c r="AF33" s="7"/>
    </row>
    <row r="34" spans="2:32" x14ac:dyDescent="0.25">
      <c r="B34" s="6"/>
      <c r="C34" s="22"/>
      <c r="D34" s="8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7"/>
      <c r="Z34" s="7"/>
      <c r="AA34" s="7"/>
      <c r="AB34" s="7"/>
      <c r="AC34" s="7"/>
      <c r="AD34" s="7"/>
      <c r="AE34" s="7"/>
      <c r="AF34" s="7"/>
    </row>
    <row r="35" spans="2:32" x14ac:dyDescent="0.25">
      <c r="B35" s="6"/>
      <c r="C35" s="22"/>
      <c r="D35" s="8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7"/>
      <c r="Z35" s="7"/>
      <c r="AA35" s="7"/>
      <c r="AB35" s="7"/>
      <c r="AC35" s="7"/>
      <c r="AD35" s="7"/>
      <c r="AE35" s="7"/>
      <c r="AF35" s="7"/>
    </row>
    <row r="36" spans="2:32" x14ac:dyDescent="0.25">
      <c r="B36" s="6"/>
      <c r="C36" s="22"/>
      <c r="D36" s="8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7"/>
      <c r="Z36" s="7"/>
      <c r="AA36" s="7"/>
      <c r="AB36" s="7"/>
      <c r="AC36" s="7"/>
      <c r="AD36" s="7"/>
      <c r="AE36" s="7"/>
      <c r="AF36" s="7"/>
    </row>
    <row r="37" spans="2:32" hidden="1" x14ac:dyDescent="0.25">
      <c r="B37" s="6"/>
      <c r="C37" s="22"/>
      <c r="D37" s="8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7"/>
      <c r="Z37" s="7"/>
      <c r="AA37" s="7"/>
      <c r="AB37" s="7"/>
      <c r="AC37" s="7"/>
      <c r="AD37" s="7"/>
      <c r="AE37" s="7"/>
      <c r="AF37" s="7"/>
    </row>
    <row r="38" spans="2:32" hidden="1" x14ac:dyDescent="0.25">
      <c r="B38" s="6"/>
      <c r="C38" s="22" t="s">
        <v>43</v>
      </c>
      <c r="D38" s="8" t="str">
        <f>IF(C38="","",INDEX('2 Settings'!$K$12:$K$25,MATCH(Instruc[[#This Row],[Grade%]],'2 Settings'!$J$12:$J$25,TRUE)))</f>
        <v/>
      </c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7"/>
      <c r="Z38" s="7"/>
      <c r="AA38" s="7"/>
      <c r="AB38" s="7"/>
      <c r="AC38" s="7"/>
      <c r="AD38" s="7"/>
      <c r="AE38" s="7"/>
      <c r="AF38" s="7"/>
    </row>
    <row r="39" spans="2:32" hidden="1" x14ac:dyDescent="0.25">
      <c r="B39" s="6"/>
      <c r="C39" s="22" t="s">
        <v>43</v>
      </c>
      <c r="D39" s="8" t="str">
        <f>IF(C39="","",INDEX('2 Settings'!$K$12:$K$25,MATCH(Instruc[[#This Row],[Grade%]],'2 Settings'!$J$12:$J$25,TRUE)))</f>
        <v/>
      </c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7"/>
      <c r="Z39" s="7"/>
      <c r="AA39" s="7"/>
      <c r="AB39" s="7"/>
      <c r="AC39" s="7"/>
      <c r="AD39" s="7"/>
      <c r="AE39" s="7"/>
      <c r="AF39" s="7"/>
    </row>
    <row r="40" spans="2:32" hidden="1" x14ac:dyDescent="0.25">
      <c r="B40" s="6"/>
      <c r="C40" s="7"/>
      <c r="D40" s="7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spans="2:32" hidden="1" x14ac:dyDescent="0.25">
      <c r="B41" s="6"/>
      <c r="C41" s="7"/>
      <c r="D41" s="7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</row>
    <row r="42" spans="2:32" hidden="1" x14ac:dyDescent="0.25">
      <c r="B42" s="6"/>
      <c r="C42" s="7"/>
      <c r="D42" s="7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</row>
    <row r="43" spans="2:32" hidden="1" x14ac:dyDescent="0.25">
      <c r="B43" s="6"/>
      <c r="C43" s="7"/>
      <c r="D43" s="7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</row>
    <row r="44" spans="2:32" hidden="1" x14ac:dyDescent="0.25">
      <c r="B44" s="6"/>
      <c r="C44" s="7"/>
      <c r="D44" s="7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2:32" hidden="1" x14ac:dyDescent="0.25">
      <c r="B45" s="6"/>
      <c r="C45" s="7"/>
      <c r="D45" s="7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spans="2:32" hidden="1" x14ac:dyDescent="0.25">
      <c r="B46" s="6"/>
      <c r="C46" s="7"/>
      <c r="D46" s="7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</row>
    <row r="47" spans="2:32" hidden="1" x14ac:dyDescent="0.25">
      <c r="B47" s="6"/>
      <c r="C47" s="7"/>
      <c r="D47" s="7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</row>
    <row r="48" spans="2:32" hidden="1" x14ac:dyDescent="0.25">
      <c r="B48" s="6"/>
      <c r="C48" s="7"/>
      <c r="D48" s="7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</row>
    <row r="49" spans="2:24" hidden="1" x14ac:dyDescent="0.25">
      <c r="B49" s="6"/>
      <c r="C49" s="7"/>
      <c r="D49" s="7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2:24" hidden="1" x14ac:dyDescent="0.25">
      <c r="B50" s="6"/>
      <c r="C50" s="7"/>
      <c r="D50" s="7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</row>
    <row r="51" spans="2:24" hidden="1" x14ac:dyDescent="0.25">
      <c r="B51" s="6"/>
      <c r="C51" s="7"/>
      <c r="D51" s="7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</row>
    <row r="52" spans="2:24" hidden="1" x14ac:dyDescent="0.25">
      <c r="B52" s="6"/>
      <c r="C52" s="7"/>
      <c r="D52" s="7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</row>
    <row r="53" spans="2:24" hidden="1" x14ac:dyDescent="0.25">
      <c r="B53" s="6"/>
      <c r="C53" s="7"/>
      <c r="D53" s="7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2:24" hidden="1" x14ac:dyDescent="0.25">
      <c r="B54" s="6"/>
      <c r="C54" s="7"/>
      <c r="D54" s="7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2:24" hidden="1" x14ac:dyDescent="0.25">
      <c r="B55" s="6"/>
      <c r="C55" s="7"/>
      <c r="D55" s="7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</row>
    <row r="56" spans="2:24" hidden="1" x14ac:dyDescent="0.25">
      <c r="B56" s="6"/>
      <c r="C56" s="7"/>
      <c r="D56" s="7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</row>
    <row r="57" spans="2:24" hidden="1" x14ac:dyDescent="0.25">
      <c r="B57" s="6"/>
      <c r="C57" s="7"/>
      <c r="D57" s="7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2:24" hidden="1" x14ac:dyDescent="0.25">
      <c r="B58" s="6"/>
      <c r="C58" s="7"/>
      <c r="D58" s="7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</row>
    <row r="59" spans="2:24" hidden="1" x14ac:dyDescent="0.25">
      <c r="B59" s="6"/>
      <c r="C59" s="7"/>
      <c r="D59" s="7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2:24" hidden="1" x14ac:dyDescent="0.25">
      <c r="B60" s="6"/>
      <c r="C60" s="7"/>
      <c r="D60" s="7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2:24" hidden="1" x14ac:dyDescent="0.25">
      <c r="B61" s="6"/>
      <c r="C61" s="7"/>
      <c r="D61" s="7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2:24" hidden="1" x14ac:dyDescent="0.25"/>
    <row r="63" spans="2:24" hidden="1" x14ac:dyDescent="0.25"/>
    <row r="64" spans="2:2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</sheetData>
  <sheetProtection algorithmName="SHA-512" hashValue="4BCXOIvaB2P+2HAXH2rg3oY2/VNFFsx1sJo4upEME1+j60wAPIlJsxE0Z5LzaRdYoJwciyL1UMBzizyZI86Whg==" saltValue="+g7QwFK3YnDcMz4au1dtaA==" spinCount="100000" sheet="1" objects="1" scenarios="1" selectLockedCells="1" selectUnlockedCells="1"/>
  <mergeCells count="1">
    <mergeCell ref="B2:C2"/>
  </mergeCells>
  <conditionalFormatting sqref="E14:J14">
    <cfRule type="expression" dxfId="91" priority="6">
      <formula>LEFT(E14,5)&lt;&gt;"Input"</formula>
    </cfRule>
  </conditionalFormatting>
  <conditionalFormatting sqref="E15:X20">
    <cfRule type="expression" dxfId="90" priority="5">
      <formula>AND(E15&lt;E$9,$B15&lt;&gt;"",highlight=TRUE,E15&lt;&gt;"")</formula>
    </cfRule>
  </conditionalFormatting>
  <conditionalFormatting sqref="E8:X12">
    <cfRule type="expression" dxfId="89" priority="3">
      <formula>AND(E$12=TRUE,OR(E$8="",E$9="",E$10=""))</formula>
    </cfRule>
    <cfRule type="expression" dxfId="88" priority="4">
      <formula>AND(E$12=FALSE,COUNTA(E$8:E$12)=5)</formula>
    </cfRule>
  </conditionalFormatting>
  <conditionalFormatting sqref="C15:D20">
    <cfRule type="expression" dxfId="87" priority="2">
      <formula>ISERROR(C15)</formula>
    </cfRule>
  </conditionalFormatting>
  <conditionalFormatting sqref="E2:X2">
    <cfRule type="expression" dxfId="86" priority="1">
      <formula>AND(E2&lt;&gt;"")</formula>
    </cfRule>
  </conditionalFormatting>
  <pageMargins left="0.7" right="0.7" top="0.75" bottom="0.75" header="0.3" footer="0.3"/>
  <pageSetup orientation="portrait" horizontalDpi="200" verticalDpi="200" r:id="rId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>
    <tabColor theme="6" tint="-0.499984740745262"/>
  </sheetPr>
  <dimension ref="A1:AF100"/>
  <sheetViews>
    <sheetView showGridLines="0" showRowColHeaders="0" zoomScaleNormal="100" workbookViewId="0">
      <pane ySplit="13" topLeftCell="A14" activePane="bottomLeft" state="frozen"/>
      <selection pane="bottomLeft" activeCell="B14" sqref="B14"/>
    </sheetView>
  </sheetViews>
  <sheetFormatPr defaultColWidth="0" defaultRowHeight="15" customHeight="1" zeroHeight="1" x14ac:dyDescent="0.25"/>
  <cols>
    <col min="1" max="1" width="1" customWidth="1"/>
    <col min="2" max="2" width="19.140625" customWidth="1"/>
    <col min="3" max="3" width="8.140625" customWidth="1"/>
    <col min="4" max="4" width="6.28515625" customWidth="1"/>
    <col min="5" max="24" width="9.140625" customWidth="1"/>
    <col min="25" max="25" width="1.85546875" customWidth="1"/>
    <col min="26" max="31" width="9.140625" hidden="1" customWidth="1"/>
    <col min="32" max="32" width="2.42578125" hidden="1" customWidth="1"/>
    <col min="33" max="16384" width="9.140625" hidden="1"/>
  </cols>
  <sheetData>
    <row r="1" spans="2:32" ht="37.5" customHeight="1" x14ac:dyDescent="0.25">
      <c r="B1" s="64" t="s">
        <v>67</v>
      </c>
      <c r="C1" s="64"/>
      <c r="D1" s="27">
        <f>COUNTIF($E$11:$X$11,TRUE)</f>
        <v>1</v>
      </c>
      <c r="E1" s="18" t="str">
        <f>IF(AND(E$11=TRUE,E$7&lt;&gt;"",E$8&lt;&gt;"",E$9&lt;&gt;""),"",IF(AND(E$11=TRUE,E$7=""),"Pls enter 'Perfect Score'",IF(AND(E$11=TRUE,E$8=""),"Pls enter 'Pass Score'",IF(AND(E$11=TRUE,E$9=""),"Pls enter 'Weight'",""))))</f>
        <v>Pls enter 'Perfect Score'</v>
      </c>
      <c r="F1" s="18" t="str">
        <f t="shared" ref="F1:X1" si="0">IF(AND(F$11=TRUE,F$7&lt;&gt;"",F$8&lt;&gt;"",F$9&lt;&gt;""),"",IF(AND(F$11=TRUE,F$7=""),"Pls enter 'Perfect Score'",IF(AND(F$11=TRUE,F$8=""),"Pls enter 'Pass Score'",IF(AND(F$11=TRUE,F$9=""),"Pls enter 'Weight'",""))))</f>
        <v/>
      </c>
      <c r="G1" s="18" t="str">
        <f t="shared" si="0"/>
        <v/>
      </c>
      <c r="H1" s="18" t="str">
        <f t="shared" si="0"/>
        <v/>
      </c>
      <c r="I1" s="18" t="str">
        <f t="shared" si="0"/>
        <v/>
      </c>
      <c r="J1" s="18" t="str">
        <f t="shared" si="0"/>
        <v/>
      </c>
      <c r="K1" s="18" t="str">
        <f t="shared" si="0"/>
        <v/>
      </c>
      <c r="L1" s="18" t="str">
        <f t="shared" si="0"/>
        <v/>
      </c>
      <c r="M1" s="18" t="str">
        <f t="shared" si="0"/>
        <v/>
      </c>
      <c r="N1" s="18" t="str">
        <f t="shared" si="0"/>
        <v/>
      </c>
      <c r="O1" s="18" t="str">
        <f t="shared" si="0"/>
        <v/>
      </c>
      <c r="P1" s="18" t="str">
        <f t="shared" si="0"/>
        <v/>
      </c>
      <c r="Q1" s="18" t="str">
        <f t="shared" si="0"/>
        <v/>
      </c>
      <c r="R1" s="18" t="str">
        <f t="shared" si="0"/>
        <v/>
      </c>
      <c r="S1" s="18" t="str">
        <f t="shared" si="0"/>
        <v/>
      </c>
      <c r="T1" s="18" t="str">
        <f t="shared" si="0"/>
        <v/>
      </c>
      <c r="U1" s="18" t="str">
        <f t="shared" si="0"/>
        <v/>
      </c>
      <c r="V1" s="18" t="str">
        <f t="shared" si="0"/>
        <v/>
      </c>
      <c r="W1" s="18" t="str">
        <f t="shared" si="0"/>
        <v/>
      </c>
      <c r="X1" s="18" t="str">
        <f t="shared" si="0"/>
        <v/>
      </c>
    </row>
    <row r="2" spans="2:32" ht="5.25" customHeight="1" x14ac:dyDescent="0.25">
      <c r="D2" s="6" t="b">
        <v>0</v>
      </c>
    </row>
    <row r="3" spans="2:32" x14ac:dyDescent="0.25">
      <c r="B3" s="5"/>
      <c r="D3" s="5" t="s">
        <v>47</v>
      </c>
      <c r="E3" s="17" t="str">
        <f>IF(SUM(Class2[Input1])=0,"",AVERAGE(Class2[Input1]))</f>
        <v/>
      </c>
      <c r="F3" s="17" t="str">
        <f>IF(SUM(Class2[Input2])=0,"",AVERAGE(Class2[Input2]))</f>
        <v/>
      </c>
      <c r="G3" s="17" t="str">
        <f>IF(SUM(Class2[Input3])=0,"",AVERAGE(Class2[Input3]))</f>
        <v/>
      </c>
      <c r="H3" s="17" t="str">
        <f>IF(SUM(Class2[Input4])=0,"",AVERAGE(Class2[Input4]))</f>
        <v/>
      </c>
      <c r="I3" s="17" t="str">
        <f>IF(SUM(Class2[Input5])=0,"",AVERAGE(Class2[Input5]))</f>
        <v/>
      </c>
      <c r="J3" s="17" t="str">
        <f>IF(SUM(Class2[Input6])=0,"",AVERAGE(Class2[Input6]))</f>
        <v/>
      </c>
      <c r="K3" s="17" t="str">
        <f>IF(SUM(Class2[Input7])=0,"",AVERAGE(Class2[Input7]))</f>
        <v/>
      </c>
      <c r="L3" s="17" t="str">
        <f>IF(SUM(Class2[Input8])=0,"",AVERAGE(Class2[Input8]))</f>
        <v/>
      </c>
      <c r="M3" s="17" t="str">
        <f>IF(SUM(Class2[Input9])=0,"",AVERAGE(Class2[Input9]))</f>
        <v/>
      </c>
      <c r="N3" s="17" t="str">
        <f>IF(SUM(Class2[Input10])=0,"",AVERAGE(Class2[Input10]))</f>
        <v/>
      </c>
      <c r="O3" s="17" t="str">
        <f>IF(SUM(Class2[Input11])=0,"",AVERAGE(Class2[Input11]))</f>
        <v/>
      </c>
      <c r="P3" s="17" t="str">
        <f>IF(SUM(Class2[Input12])=0,"",AVERAGE(Class2[Input12]))</f>
        <v/>
      </c>
      <c r="Q3" s="17" t="str">
        <f>IF(SUM(Class2[Input13])=0,"",AVERAGE(Class2[Input13]))</f>
        <v/>
      </c>
      <c r="R3" s="17" t="str">
        <f>IF(SUM(Class2[Input14])=0,"",AVERAGE(Class2[Input14]))</f>
        <v/>
      </c>
      <c r="S3" s="17" t="str">
        <f>IF(SUM(Class2[Input15])=0,"",AVERAGE(Class2[Input15]))</f>
        <v/>
      </c>
      <c r="T3" s="17" t="str">
        <f>IF(SUM(Class2[Input16])=0,"",AVERAGE(Class2[Input16]))</f>
        <v/>
      </c>
      <c r="U3" s="17" t="str">
        <f>IF(SUM(Class2[Input17])=0,"",AVERAGE(Class2[Input17]))</f>
        <v/>
      </c>
      <c r="V3" s="17" t="str">
        <f>IF(SUM(Class2[Input18])=0,"",AVERAGE(Class2[Input18]))</f>
        <v/>
      </c>
      <c r="W3" s="17" t="str">
        <f>IF(SUM(Class2[Input19])=0,"",AVERAGE(Class2[Input19]))</f>
        <v/>
      </c>
      <c r="X3" s="17" t="str">
        <f>IF(SUM(Class2[Input20])=0,"",AVERAGE(Class2[Input20]))</f>
        <v/>
      </c>
      <c r="Y3" s="6"/>
      <c r="Z3" s="6"/>
      <c r="AA3" s="6"/>
      <c r="AB3" s="6"/>
      <c r="AC3" s="6"/>
      <c r="AD3" s="6"/>
      <c r="AE3" s="6"/>
    </row>
    <row r="4" spans="2:32" hidden="1" x14ac:dyDescent="0.25">
      <c r="B4" s="5"/>
      <c r="D4" s="5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6"/>
      <c r="Z4" s="6"/>
      <c r="AA4" s="6"/>
      <c r="AB4" s="6"/>
      <c r="AC4" s="6"/>
      <c r="AD4" s="6"/>
      <c r="AE4" s="6"/>
    </row>
    <row r="5" spans="2:32" x14ac:dyDescent="0.25">
      <c r="B5" s="5"/>
      <c r="D5" s="5" t="s">
        <v>48</v>
      </c>
      <c r="E5" s="25" t="str">
        <f>IF(E11=FALSE,"",COUNTIF(Class2[Input1],"&gt;="&amp;E8)&amp;" out of "&amp;COUNT(Class2[Input1]))</f>
        <v>0 out of 0</v>
      </c>
      <c r="F5" s="25" t="str">
        <f>IF(F11=FALSE,"",COUNTIF(Class2[Input2],"&gt;="&amp;F8)&amp;" out of "&amp;COUNT(Class2[Input2]))</f>
        <v/>
      </c>
      <c r="G5" s="25" t="str">
        <f>IF(G11=FALSE,"",COUNTIF(Class2[Input3],"&gt;="&amp;G8)&amp;" out of "&amp;COUNT(Class2[Input3]))</f>
        <v/>
      </c>
      <c r="H5" s="25" t="str">
        <f>IF(H11=FALSE,"",COUNTIF(Class2[Input4],"&gt;="&amp;H8)&amp;" out of "&amp;COUNT(Class2[Input4]))</f>
        <v/>
      </c>
      <c r="I5" s="25" t="str">
        <f>IF(I11=FALSE,"",COUNTIF(Class2[Input5],"&gt;="&amp;I8)&amp;" out of "&amp;COUNT(Class2[Input5]))</f>
        <v/>
      </c>
      <c r="J5" s="25" t="str">
        <f>IF(J11=FALSE,"",COUNTIF(Class2[Input6],"&gt;="&amp;J8)&amp;" out of "&amp;COUNT(Class2[Input6]))</f>
        <v/>
      </c>
      <c r="K5" s="25" t="str">
        <f>IF(K11=FALSE,"",COUNTIF(Class2[Input7],"&gt;="&amp;K8)&amp;" out of "&amp;COUNT(Class2[Input7]))</f>
        <v/>
      </c>
      <c r="L5" s="25" t="str">
        <f>IF(L11=FALSE,"",COUNTIF(Class2[Input8],"&gt;="&amp;L8)&amp;" out of "&amp;COUNT(Class2[Input8]))</f>
        <v/>
      </c>
      <c r="M5" s="25" t="str">
        <f>IF(M11=FALSE,"",COUNTIF(Class2[Input9],"&gt;="&amp;M8)&amp;" out of "&amp;COUNT(Class2[Input9]))</f>
        <v/>
      </c>
      <c r="N5" s="25" t="str">
        <f>IF(N11=FALSE,"",COUNTIF(Class2[Input10],"&gt;="&amp;N8)&amp;" out of "&amp;COUNT(Class2[Input10]))</f>
        <v/>
      </c>
      <c r="O5" s="25" t="str">
        <f>IF(O11=FALSE,"",COUNTIF(Class2[Input11],"&gt;="&amp;O8)&amp;" out of "&amp;COUNT(Class2[Input11]))</f>
        <v/>
      </c>
      <c r="P5" s="25" t="str">
        <f>IF(P11=FALSE,"",COUNTIF(Class2[Input12],"&gt;="&amp;P8)&amp;" out of "&amp;COUNT(Class2[Input12]))</f>
        <v/>
      </c>
      <c r="Q5" s="25" t="str">
        <f>IF(Q11=FALSE,"",COUNTIF(Class2[Input13],"&gt;="&amp;Q8)&amp;" out of "&amp;COUNT(Class2[Input13]))</f>
        <v/>
      </c>
      <c r="R5" s="25" t="str">
        <f>IF(R11=FALSE,"",COUNTIF(Class2[Input14],"&gt;="&amp;R8)&amp;" out of "&amp;COUNT(Class2[Input14]))</f>
        <v/>
      </c>
      <c r="S5" s="25" t="str">
        <f>IF(S11=FALSE,"",COUNTIF(Class2[Input15],"&gt;="&amp;S8)&amp;" out of "&amp;COUNT(Class2[Input15]))</f>
        <v/>
      </c>
      <c r="T5" s="25" t="str">
        <f>IF(T11=FALSE,"",COUNTIF(Class2[Input16],"&gt;="&amp;T8)&amp;" out of "&amp;COUNT(Class2[Input16]))</f>
        <v/>
      </c>
      <c r="U5" s="25" t="str">
        <f>IF(U11=FALSE,"",COUNTIF(Class2[Input17],"&gt;="&amp;U8)&amp;" out of "&amp;COUNT(Class2[Input17]))</f>
        <v/>
      </c>
      <c r="V5" s="25" t="str">
        <f>IF(V11=FALSE,"",COUNTIF(Class2[Input18],"&gt;="&amp;V8)&amp;" out of "&amp;COUNT(Class2[Input18]))</f>
        <v/>
      </c>
      <c r="W5" s="25" t="str">
        <f>IF(W11=FALSE,"",COUNTIF(Class2[Input19],"&gt;="&amp;W8)&amp;" out of "&amp;COUNT(Class2[Input19]))</f>
        <v/>
      </c>
      <c r="X5" s="25" t="str">
        <f>IF(X11=FALSE,"",COUNTIF(Class2[Input20],"&gt;="&amp;X8)&amp;" out of "&amp;COUNT(Class2[Input20]))</f>
        <v/>
      </c>
      <c r="Y5" s="6"/>
      <c r="Z5" s="6"/>
      <c r="AA5" s="6"/>
      <c r="AB5" s="6"/>
      <c r="AC5" s="6"/>
      <c r="AD5" s="6"/>
      <c r="AE5" s="6"/>
    </row>
    <row r="6" spans="2:32" s="12" customFormat="1" ht="18" customHeight="1" x14ac:dyDescent="0.25">
      <c r="B6" s="9"/>
      <c r="D6" s="9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1"/>
      <c r="Z6" s="11"/>
      <c r="AA6" s="11"/>
      <c r="AB6" s="11"/>
      <c r="AC6" s="11"/>
      <c r="AD6" s="11"/>
      <c r="AE6" s="11"/>
    </row>
    <row r="7" spans="2:32" x14ac:dyDescent="0.25">
      <c r="B7" s="5"/>
      <c r="D7" s="14" t="s">
        <v>49</v>
      </c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6"/>
      <c r="Z7" s="6"/>
      <c r="AA7" s="6"/>
      <c r="AB7" s="6"/>
      <c r="AC7" s="6"/>
      <c r="AD7" s="6"/>
      <c r="AE7" s="6"/>
    </row>
    <row r="8" spans="2:32" x14ac:dyDescent="0.25">
      <c r="B8" s="5"/>
      <c r="D8" s="14" t="s">
        <v>50</v>
      </c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6"/>
      <c r="Z8" s="6"/>
      <c r="AA8" s="6"/>
      <c r="AB8" s="6"/>
      <c r="AC8" s="6"/>
      <c r="AD8" s="6"/>
      <c r="AE8" s="6"/>
    </row>
    <row r="9" spans="2:32" x14ac:dyDescent="0.25">
      <c r="B9" s="5"/>
      <c r="D9" s="14" t="s">
        <v>51</v>
      </c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6"/>
      <c r="Z9" s="6"/>
      <c r="AA9" s="6"/>
      <c r="AB9" s="6"/>
      <c r="AC9" s="6"/>
      <c r="AD9" s="6"/>
      <c r="AE9" s="6"/>
    </row>
    <row r="10" spans="2:32" x14ac:dyDescent="0.25">
      <c r="B10" s="5"/>
      <c r="D10" s="14" t="s">
        <v>52</v>
      </c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6"/>
      <c r="Z10" s="6"/>
      <c r="AA10" s="6"/>
      <c r="AB10" s="6"/>
      <c r="AC10" s="6"/>
      <c r="AD10" s="6"/>
      <c r="AE10" s="6"/>
    </row>
    <row r="11" spans="2:32" x14ac:dyDescent="0.25">
      <c r="B11" s="5"/>
      <c r="D11" s="14" t="s">
        <v>53</v>
      </c>
      <c r="E11" s="13" t="b">
        <v>1</v>
      </c>
      <c r="F11" s="13" t="b">
        <v>0</v>
      </c>
      <c r="G11" s="13" t="b">
        <v>0</v>
      </c>
      <c r="H11" s="13" t="b">
        <v>0</v>
      </c>
      <c r="I11" s="13" t="b">
        <v>0</v>
      </c>
      <c r="J11" s="13" t="b">
        <v>0</v>
      </c>
      <c r="K11" s="13" t="b">
        <v>0</v>
      </c>
      <c r="L11" s="13" t="b">
        <v>0</v>
      </c>
      <c r="M11" s="13" t="b">
        <v>0</v>
      </c>
      <c r="N11" s="13" t="b">
        <v>0</v>
      </c>
      <c r="O11" s="13" t="b">
        <v>0</v>
      </c>
      <c r="P11" s="13" t="b">
        <v>0</v>
      </c>
      <c r="Q11" s="13" t="b">
        <v>0</v>
      </c>
      <c r="R11" s="13" t="b">
        <v>0</v>
      </c>
      <c r="S11" s="13" t="b">
        <v>0</v>
      </c>
      <c r="T11" s="13" t="b">
        <v>0</v>
      </c>
      <c r="U11" s="13" t="b">
        <v>0</v>
      </c>
      <c r="V11" s="13" t="b">
        <v>0</v>
      </c>
      <c r="W11" s="13" t="b">
        <v>0</v>
      </c>
      <c r="X11" s="13" t="b">
        <v>0</v>
      </c>
      <c r="Y11" s="6"/>
      <c r="Z11" s="6"/>
      <c r="AA11" s="6"/>
      <c r="AB11" s="6"/>
      <c r="AC11" s="6"/>
      <c r="AD11" s="6"/>
      <c r="AE11" s="6"/>
    </row>
    <row r="12" spans="2:32" ht="18" customHeight="1" x14ac:dyDescent="0.25">
      <c r="C12" s="51" t="str">
        <f>IF('2 Settings'!F19="No","",IF('2 Settings'!F19="Yes",IFERROR(AVERAGE(Class2[Grade%]),""),""))</f>
        <v/>
      </c>
      <c r="D12" s="52" t="str">
        <f>IF(C12="","",INDEX('2 Settings'!$K$12:$K$25,MATCH(C12,'2 Settings'!$J$12:$J$25,TRUE)))</f>
        <v/>
      </c>
    </row>
    <row r="13" spans="2:32" ht="26.25" customHeight="1" x14ac:dyDescent="0.25">
      <c r="B13" s="47" t="s">
        <v>0</v>
      </c>
      <c r="C13" s="47" t="s">
        <v>27</v>
      </c>
      <c r="D13" s="47" t="s">
        <v>28</v>
      </c>
      <c r="E13" s="48" t="s">
        <v>62</v>
      </c>
      <c r="F13" s="48" t="s">
        <v>63</v>
      </c>
      <c r="G13" s="48" t="s">
        <v>64</v>
      </c>
      <c r="H13" s="48" t="s">
        <v>65</v>
      </c>
      <c r="I13" s="48" t="s">
        <v>56</v>
      </c>
      <c r="J13" s="48" t="s">
        <v>57</v>
      </c>
      <c r="K13" s="48" t="s">
        <v>29</v>
      </c>
      <c r="L13" s="48" t="s">
        <v>30</v>
      </c>
      <c r="M13" s="48" t="s">
        <v>31</v>
      </c>
      <c r="N13" s="48" t="s">
        <v>32</v>
      </c>
      <c r="O13" s="48" t="s">
        <v>33</v>
      </c>
      <c r="P13" s="48" t="s">
        <v>34</v>
      </c>
      <c r="Q13" s="48" t="s">
        <v>35</v>
      </c>
      <c r="R13" s="48" t="s">
        <v>36</v>
      </c>
      <c r="S13" s="48" t="s">
        <v>37</v>
      </c>
      <c r="T13" s="48" t="s">
        <v>38</v>
      </c>
      <c r="U13" s="48" t="s">
        <v>39</v>
      </c>
      <c r="V13" s="48" t="s">
        <v>40</v>
      </c>
      <c r="W13" s="48" t="s">
        <v>41</v>
      </c>
      <c r="X13" s="48" t="s">
        <v>42</v>
      </c>
      <c r="Y13" s="7"/>
      <c r="Z13" s="7"/>
      <c r="AA13" s="7"/>
      <c r="AB13" s="7"/>
      <c r="AC13" s="7"/>
      <c r="AD13" s="7"/>
      <c r="AE13" s="7"/>
      <c r="AF13" s="7"/>
    </row>
    <row r="14" spans="2:32" x14ac:dyDescent="0.25">
      <c r="B14" s="6"/>
      <c r="C14" s="22" t="str">
        <f t="array" ref="C14" xml:space="preserve"> IF($B14="","",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14" s="8" t="str">
        <f>IF(C14="","",INDEX('2 Settings'!$K$12:$K$25,MATCH(Class2[[#This Row],[Grade%]],'2 Settings'!$J$12:$J$25,TRUE)))</f>
        <v/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7"/>
      <c r="Z14" s="7"/>
      <c r="AA14" s="7"/>
      <c r="AB14" s="7"/>
      <c r="AC14" s="7"/>
      <c r="AD14" s="7"/>
      <c r="AE14" s="7"/>
      <c r="AF14" s="7"/>
    </row>
    <row r="15" spans="2:32" x14ac:dyDescent="0.25">
      <c r="B15" s="6"/>
      <c r="C15" s="22" t="str">
        <f t="array" ref="C15" xml:space="preserve"> IF($B15="","",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15" s="8" t="str">
        <f>IF(C15="","",INDEX('2 Settings'!$K$12:$K$25,MATCH(Class2[[#This Row],[Grade%]],'2 Settings'!$J$12:$J$25,TRUE)))</f>
        <v/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7"/>
      <c r="Z15" s="7"/>
      <c r="AA15" s="7"/>
      <c r="AB15" s="7"/>
      <c r="AC15" s="7"/>
      <c r="AD15" s="7"/>
      <c r="AE15" s="7"/>
      <c r="AF15" s="7"/>
    </row>
    <row r="16" spans="2:32" x14ac:dyDescent="0.25">
      <c r="B16" s="6"/>
      <c r="C16" s="22" t="str">
        <f t="array" ref="C16" xml:space="preserve"> IF($B16="","",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16" s="8" t="str">
        <f>IF(C16="","",INDEX('2 Settings'!$K$12:$K$25,MATCH(Class2[[#This Row],[Grade%]],'2 Settings'!$J$12:$J$25,TRUE)))</f>
        <v/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7"/>
      <c r="Z16" s="7"/>
      <c r="AA16" s="7"/>
      <c r="AB16" s="7"/>
      <c r="AC16" s="7"/>
      <c r="AD16" s="7"/>
      <c r="AE16" s="7"/>
      <c r="AF16" s="7"/>
    </row>
    <row r="17" spans="2:32" x14ac:dyDescent="0.25">
      <c r="B17" s="6"/>
      <c r="C17" s="22" t="str">
        <f t="array" ref="C17" xml:space="preserve"> IF($B17="","",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17" s="8" t="str">
        <f>IF(C17="","",INDEX('2 Settings'!$K$12:$K$25,MATCH(Class2[[#This Row],[Grade%]],'2 Settings'!$J$12:$J$25,TRUE)))</f>
        <v/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7"/>
      <c r="Z17" s="7"/>
      <c r="AA17" s="7"/>
      <c r="AB17" s="7"/>
      <c r="AC17" s="7"/>
      <c r="AD17" s="7"/>
      <c r="AE17" s="7"/>
      <c r="AF17" s="7"/>
    </row>
    <row r="18" spans="2:32" x14ac:dyDescent="0.25">
      <c r="B18" s="6"/>
      <c r="C18" s="22" t="str">
        <f t="array" ref="C18" xml:space="preserve"> IF($B18="","",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18" s="8" t="str">
        <f>IF(C18="","",INDEX('2 Settings'!$K$12:$K$25,MATCH(Class2[[#This Row],[Grade%]],'2 Settings'!$J$12:$J$25,TRUE)))</f>
        <v/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7"/>
      <c r="Z18" s="7"/>
      <c r="AA18" s="7"/>
      <c r="AB18" s="7"/>
      <c r="AC18" s="7"/>
      <c r="AD18" s="7"/>
      <c r="AE18" s="7"/>
      <c r="AF18" s="7"/>
    </row>
    <row r="19" spans="2:32" x14ac:dyDescent="0.25">
      <c r="B19" s="6"/>
      <c r="C19" s="22" t="str">
        <f t="array" ref="C19" xml:space="preserve"> IF($B19="","",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19" s="8" t="str">
        <f>IF(C19="","",INDEX('2 Settings'!$K$12:$K$25,MATCH(Class2[[#This Row],[Grade%]],'2 Settings'!$J$12:$J$25,TRUE)))</f>
        <v/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7"/>
      <c r="Z19" s="7"/>
      <c r="AA19" s="7"/>
      <c r="AB19" s="7"/>
      <c r="AC19" s="7"/>
      <c r="AD19" s="7"/>
      <c r="AE19" s="7"/>
      <c r="AF19" s="7"/>
    </row>
    <row r="20" spans="2:32" x14ac:dyDescent="0.25">
      <c r="B20" s="6"/>
      <c r="C20" s="22" t="str">
        <f t="array" ref="C20" xml:space="preserve"> IF($B20="","",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20" s="8" t="str">
        <f>IF(C20="","",INDEX('2 Settings'!$K$12:$K$25,MATCH(Class2[[#This Row],[Grade%]],'2 Settings'!$J$12:$J$25,TRUE)))</f>
        <v/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7"/>
      <c r="Z20" s="7"/>
      <c r="AA20" s="7"/>
      <c r="AB20" s="7"/>
      <c r="AC20" s="7"/>
      <c r="AD20" s="7"/>
      <c r="AE20" s="7"/>
      <c r="AF20" s="7"/>
    </row>
    <row r="21" spans="2:32" x14ac:dyDescent="0.25">
      <c r="B21" s="6"/>
      <c r="C21" s="22" t="str">
        <f t="array" ref="C21" xml:space="preserve"> IF($B21="","",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21" s="8" t="str">
        <f>IF(C21="","",INDEX('2 Settings'!$K$12:$K$25,MATCH(Class2[[#This Row],[Grade%]],'2 Settings'!$J$12:$J$25,TRUE)))</f>
        <v/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7"/>
      <c r="Z21" s="7"/>
      <c r="AA21" s="7"/>
      <c r="AB21" s="7"/>
      <c r="AC21" s="7"/>
      <c r="AD21" s="7"/>
      <c r="AE21" s="7"/>
      <c r="AF21" s="7"/>
    </row>
    <row r="22" spans="2:32" x14ac:dyDescent="0.25">
      <c r="B22" s="6"/>
      <c r="C22" s="22" t="str">
        <f t="array" ref="C22" xml:space="preserve"> IF($B22="","",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22" s="8" t="str">
        <f>IF(C22="","",INDEX('2 Settings'!$K$12:$K$25,MATCH(Class2[[#This Row],[Grade%]],'2 Settings'!$J$12:$J$25,TRUE)))</f>
        <v/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7"/>
      <c r="Z22" s="7"/>
      <c r="AA22" s="7"/>
      <c r="AB22" s="7"/>
      <c r="AC22" s="7"/>
      <c r="AD22" s="7"/>
      <c r="AE22" s="7"/>
      <c r="AF22" s="7"/>
    </row>
    <row r="23" spans="2:32" x14ac:dyDescent="0.25">
      <c r="B23" s="6"/>
      <c r="C23" s="22" t="str">
        <f t="array" ref="C23" xml:space="preserve"> IF($B23="","",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23" s="8" t="str">
        <f>IF(C23="","",INDEX('2 Settings'!$K$12:$K$25,MATCH(Class2[[#This Row],[Grade%]],'2 Settings'!$J$12:$J$25,TRUE)))</f>
        <v/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7"/>
      <c r="Z23" s="7"/>
      <c r="AA23" s="7"/>
      <c r="AB23" s="7"/>
      <c r="AC23" s="7"/>
      <c r="AD23" s="7"/>
      <c r="AE23" s="7"/>
      <c r="AF23" s="7"/>
    </row>
    <row r="24" spans="2:32" x14ac:dyDescent="0.25">
      <c r="B24" s="6"/>
      <c r="C24" s="22" t="str">
        <f t="array" ref="C24" xml:space="preserve"> IF($B24="","",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24" s="8" t="str">
        <f>IF(C24="","",INDEX('2 Settings'!$K$12:$K$25,MATCH(Class2[[#This Row],[Grade%]],'2 Settings'!$J$12:$J$25,TRUE)))</f>
        <v/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7"/>
      <c r="Z24" s="7"/>
      <c r="AA24" s="7"/>
      <c r="AB24" s="7"/>
      <c r="AC24" s="7"/>
      <c r="AD24" s="7"/>
      <c r="AE24" s="7"/>
      <c r="AF24" s="7"/>
    </row>
    <row r="25" spans="2:32" x14ac:dyDescent="0.25">
      <c r="B25" s="6"/>
      <c r="C25" s="22" t="str">
        <f t="array" ref="C25" xml:space="preserve"> IF($B25="","",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25" s="8" t="str">
        <f>IF(C25="","",INDEX('2 Settings'!$K$12:$K$25,MATCH(Class2[[#This Row],[Grade%]],'2 Settings'!$J$12:$J$25,TRUE)))</f>
        <v/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7"/>
      <c r="Z25" s="7"/>
      <c r="AA25" s="7"/>
      <c r="AB25" s="7"/>
      <c r="AC25" s="7"/>
      <c r="AD25" s="7"/>
      <c r="AE25" s="7"/>
      <c r="AF25" s="7"/>
    </row>
    <row r="26" spans="2:32" x14ac:dyDescent="0.25">
      <c r="B26" s="6"/>
      <c r="C26" s="22" t="str">
        <f t="array" ref="C26" xml:space="preserve"> IF($B26="","",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26" s="8" t="str">
        <f>IF(C26="","",INDEX('2 Settings'!$K$12:$K$25,MATCH(Class2[[#This Row],[Grade%]],'2 Settings'!$J$12:$J$25,TRUE)))</f>
        <v/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7"/>
      <c r="Z26" s="7"/>
      <c r="AA26" s="7"/>
      <c r="AB26" s="7"/>
      <c r="AC26" s="7"/>
      <c r="AD26" s="7"/>
      <c r="AE26" s="7"/>
      <c r="AF26" s="7"/>
    </row>
    <row r="27" spans="2:32" x14ac:dyDescent="0.25">
      <c r="B27" s="6"/>
      <c r="C27" s="22" t="str">
        <f t="array" ref="C27" xml:space="preserve"> IF($B27="","",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27" s="8" t="str">
        <f>IF(C27="","",INDEX('2 Settings'!$K$12:$K$25,MATCH(Class2[[#This Row],[Grade%]],'2 Settings'!$J$12:$J$25,TRUE)))</f>
        <v/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7"/>
      <c r="Z27" s="7"/>
      <c r="AA27" s="7"/>
      <c r="AB27" s="7"/>
      <c r="AC27" s="7"/>
      <c r="AD27" s="7"/>
      <c r="AE27" s="7"/>
      <c r="AF27" s="7"/>
    </row>
    <row r="28" spans="2:32" x14ac:dyDescent="0.25">
      <c r="B28" s="6"/>
      <c r="C28" s="22" t="str">
        <f t="array" ref="C28" xml:space="preserve"> IF($B28="","",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28" s="8" t="str">
        <f>IF(C28="","",INDEX('2 Settings'!$K$12:$K$25,MATCH(Class2[[#This Row],[Grade%]],'2 Settings'!$J$12:$J$25,TRUE)))</f>
        <v/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7"/>
      <c r="Z28" s="7"/>
      <c r="AA28" s="7"/>
      <c r="AB28" s="7"/>
      <c r="AC28" s="7"/>
      <c r="AD28" s="7"/>
      <c r="AE28" s="7"/>
      <c r="AF28" s="7"/>
    </row>
    <row r="29" spans="2:32" x14ac:dyDescent="0.25">
      <c r="B29" s="6"/>
      <c r="C29" s="22" t="str">
        <f t="array" ref="C29" xml:space="preserve"> IF($B29="","",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29" s="8" t="str">
        <f>IF(C29="","",INDEX('2 Settings'!$K$12:$K$25,MATCH(Class2[[#This Row],[Grade%]],'2 Settings'!$J$12:$J$25,TRUE)))</f>
        <v/>
      </c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7"/>
      <c r="Z29" s="7"/>
      <c r="AA29" s="7"/>
      <c r="AB29" s="7"/>
      <c r="AC29" s="7"/>
      <c r="AD29" s="7"/>
      <c r="AE29" s="7"/>
      <c r="AF29" s="7"/>
    </row>
    <row r="30" spans="2:32" x14ac:dyDescent="0.25">
      <c r="B30" s="6"/>
      <c r="C30" s="22" t="str">
        <f t="array" ref="C30" xml:space="preserve"> IF($B30="","",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30" s="8" t="str">
        <f>IF(C30="","",INDEX('2 Settings'!$K$12:$K$25,MATCH(Class2[[#This Row],[Grade%]],'2 Settings'!$J$12:$J$25,TRUE)))</f>
        <v/>
      </c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7"/>
      <c r="Z30" s="7"/>
      <c r="AA30" s="7"/>
      <c r="AB30" s="7"/>
      <c r="AC30" s="7"/>
      <c r="AD30" s="7"/>
      <c r="AE30" s="7"/>
      <c r="AF30" s="7"/>
    </row>
    <row r="31" spans="2:32" x14ac:dyDescent="0.25">
      <c r="B31" s="6"/>
      <c r="C31" s="22" t="str">
        <f t="array" ref="C31" xml:space="preserve"> IF($B31="","",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31" s="8" t="str">
        <f>IF(C31="","",INDEX('2 Settings'!$K$12:$K$25,MATCH(Class2[[#This Row],[Grade%]],'2 Settings'!$J$12:$J$25,TRUE)))</f>
        <v/>
      </c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7"/>
      <c r="Z31" s="7"/>
      <c r="AA31" s="7"/>
      <c r="AB31" s="7"/>
      <c r="AC31" s="7"/>
      <c r="AD31" s="7"/>
      <c r="AE31" s="7"/>
      <c r="AF31" s="7"/>
    </row>
    <row r="32" spans="2:32" x14ac:dyDescent="0.25">
      <c r="B32" s="6"/>
      <c r="C32" s="22" t="str">
        <f t="array" ref="C32" xml:space="preserve"> IF($B32="","",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32" s="8" t="str">
        <f>IF(C32="","",INDEX('2 Settings'!$K$12:$K$25,MATCH(Class2[[#This Row],[Grade%]],'2 Settings'!$J$12:$J$25,TRUE)))</f>
        <v/>
      </c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7"/>
      <c r="Z32" s="7"/>
      <c r="AA32" s="7"/>
      <c r="AB32" s="7"/>
      <c r="AC32" s="7"/>
      <c r="AD32" s="7"/>
      <c r="AE32" s="7"/>
      <c r="AF32" s="7"/>
    </row>
    <row r="33" spans="2:32" x14ac:dyDescent="0.25">
      <c r="B33" s="6"/>
      <c r="C33" s="22" t="str">
        <f t="array" ref="C33" xml:space="preserve"> IF($B33="","",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33" s="8" t="str">
        <f>IF(C33="","",INDEX('2 Settings'!$K$12:$K$25,MATCH(Class2[[#This Row],[Grade%]],'2 Settings'!$J$12:$J$25,TRUE)))</f>
        <v/>
      </c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7"/>
      <c r="Z33" s="7"/>
      <c r="AA33" s="7"/>
      <c r="AB33" s="7"/>
      <c r="AC33" s="7"/>
      <c r="AD33" s="7"/>
      <c r="AE33" s="7"/>
      <c r="AF33" s="7"/>
    </row>
    <row r="34" spans="2:32" x14ac:dyDescent="0.25">
      <c r="B34" s="6"/>
      <c r="C34" s="22" t="str">
        <f t="array" ref="C34" xml:space="preserve"> IF($B34="","",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34" s="8" t="str">
        <f>IF(C34="","",INDEX('2 Settings'!$K$12:$K$25,MATCH(Class2[[#This Row],[Grade%]],'2 Settings'!$J$12:$J$25,TRUE)))</f>
        <v/>
      </c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7"/>
      <c r="Z34" s="7"/>
      <c r="AA34" s="7"/>
      <c r="AB34" s="7"/>
      <c r="AC34" s="7"/>
      <c r="AD34" s="7"/>
      <c r="AE34" s="7"/>
      <c r="AF34" s="7"/>
    </row>
    <row r="35" spans="2:32" x14ac:dyDescent="0.25">
      <c r="B35" s="6"/>
      <c r="C35" s="22" t="str">
        <f t="array" ref="C35" xml:space="preserve"> IF($B35="","",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35" s="8" t="str">
        <f>IF(C35="","",INDEX('2 Settings'!$K$12:$K$25,MATCH(Class2[[#This Row],[Grade%]],'2 Settings'!$J$12:$J$25,TRUE)))</f>
        <v/>
      </c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7"/>
      <c r="Z35" s="7"/>
      <c r="AA35" s="7"/>
      <c r="AB35" s="7"/>
      <c r="AC35" s="7"/>
      <c r="AD35" s="7"/>
      <c r="AE35" s="7"/>
      <c r="AF35" s="7"/>
    </row>
    <row r="36" spans="2:32" x14ac:dyDescent="0.25">
      <c r="B36" s="6"/>
      <c r="C36" s="22" t="str">
        <f t="array" ref="C36" xml:space="preserve"> IF($B36="","",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36" s="8" t="str">
        <f>IF(C36="","",INDEX('2 Settings'!$K$12:$K$25,MATCH(Class2[[#This Row],[Grade%]],'2 Settings'!$J$12:$J$25,TRUE)))</f>
        <v/>
      </c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7"/>
      <c r="Z36" s="7"/>
      <c r="AA36" s="7"/>
      <c r="AB36" s="7"/>
      <c r="AC36" s="7"/>
      <c r="AD36" s="7"/>
      <c r="AE36" s="7"/>
      <c r="AF36" s="7"/>
    </row>
    <row r="37" spans="2:32" x14ac:dyDescent="0.25">
      <c r="B37" s="6"/>
      <c r="C37" s="22" t="str">
        <f t="array" ref="C37" xml:space="preserve"> IF($B37="","",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37" s="8" t="str">
        <f>IF(C37="","",INDEX('2 Settings'!$K$12:$K$25,MATCH(Class2[[#This Row],[Grade%]],'2 Settings'!$J$12:$J$25,TRUE)))</f>
        <v/>
      </c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7"/>
      <c r="Z37" s="7"/>
      <c r="AA37" s="7"/>
      <c r="AB37" s="7"/>
      <c r="AC37" s="7"/>
      <c r="AD37" s="7"/>
      <c r="AE37" s="7"/>
      <c r="AF37" s="7"/>
    </row>
    <row r="38" spans="2:32" x14ac:dyDescent="0.25">
      <c r="B38" s="6"/>
      <c r="C38" s="22" t="str">
        <f t="array" ref="C38" xml:space="preserve"> IF($B38="","",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38" s="8" t="str">
        <f>IF(C38="","",INDEX('2 Settings'!$K$12:$K$25,MATCH(Class2[[#This Row],[Grade%]],'2 Settings'!$J$12:$J$25,TRUE)))</f>
        <v/>
      </c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7"/>
      <c r="Z38" s="7"/>
      <c r="AA38" s="7"/>
      <c r="AB38" s="7"/>
      <c r="AC38" s="7"/>
      <c r="AD38" s="7"/>
      <c r="AE38" s="7"/>
      <c r="AF38" s="7"/>
    </row>
    <row r="39" spans="2:32" x14ac:dyDescent="0.25">
      <c r="B39" s="6"/>
      <c r="C39" s="22" t="str">
        <f t="array" ref="C39" xml:space="preserve"> IF($B39="","",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39" s="44" t="str">
        <f>IF(C39="","",INDEX('2 Settings'!$K$12:$K$25,MATCH(Class2[[#This Row],[Grade%]],'2 Settings'!$J$12:$J$25,TRUE)))</f>
        <v/>
      </c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</row>
    <row r="40" spans="2:32" x14ac:dyDescent="0.25">
      <c r="B40" s="6"/>
      <c r="C40" s="22" t="str">
        <f t="array" ref="C40" xml:space="preserve"> IF($B40="","",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40" s="44" t="str">
        <f>IF(C40="","",INDEX('2 Settings'!$K$12:$K$25,MATCH(Class2[[#This Row],[Grade%]],'2 Settings'!$J$12:$J$25,TRUE)))</f>
        <v/>
      </c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spans="2:32" x14ac:dyDescent="0.25">
      <c r="B41" s="6"/>
      <c r="C41" s="22" t="str">
        <f t="array" ref="C41" xml:space="preserve"> IF($B41="","",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41" s="44" t="str">
        <f>IF(C41="","",INDEX('2 Settings'!$K$12:$K$25,MATCH(Class2[[#This Row],[Grade%]],'2 Settings'!$J$12:$J$25,TRUE)))</f>
        <v/>
      </c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</row>
    <row r="42" spans="2:32" x14ac:dyDescent="0.25">
      <c r="B42" s="6"/>
      <c r="C42" s="22" t="str">
        <f t="array" ref="C42" xml:space="preserve"> IF($B42="","",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42" s="44" t="str">
        <f>IF(C42="","",INDEX('2 Settings'!$K$12:$K$25,MATCH(Class2[[#This Row],[Grade%]],'2 Settings'!$J$12:$J$25,TRUE)))</f>
        <v/>
      </c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</row>
    <row r="43" spans="2:32" x14ac:dyDescent="0.25">
      <c r="B43" s="6"/>
      <c r="C43" s="22" t="str">
        <f t="array" ref="C43" xml:space="preserve"> IF($B43="","",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43" s="44" t="str">
        <f>IF(C43="","",INDEX('2 Settings'!$K$12:$K$25,MATCH(Class2[[#This Row],[Grade%]],'2 Settings'!$J$12:$J$25,TRUE)))</f>
        <v/>
      </c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</row>
    <row r="44" spans="2:32" x14ac:dyDescent="0.25">
      <c r="B44" s="6"/>
      <c r="C44" s="22" t="str">
        <f t="array" ref="C44" xml:space="preserve"> IF($B44="","",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44" s="44" t="str">
        <f>IF(C44="","",INDEX('2 Settings'!$K$12:$K$25,MATCH(Class2[[#This Row],[Grade%]],'2 Settings'!$J$12:$J$25,TRUE)))</f>
        <v/>
      </c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2:32" x14ac:dyDescent="0.25">
      <c r="B45" s="6"/>
      <c r="C45" s="22" t="str">
        <f t="array" ref="C45" xml:space="preserve"> IF($B45="","",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45" s="44" t="str">
        <f>IF(C45="","",INDEX('2 Settings'!$K$12:$K$25,MATCH(Class2[[#This Row],[Grade%]],'2 Settings'!$J$12:$J$25,TRUE)))</f>
        <v/>
      </c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spans="2:32" x14ac:dyDescent="0.25">
      <c r="B46" s="6"/>
      <c r="C46" s="22" t="str">
        <f t="array" ref="C46" xml:space="preserve"> IF($B46="","",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46" s="44" t="str">
        <f>IF(C46="","",INDEX('2 Settings'!$K$12:$K$25,MATCH(Class2[[#This Row],[Grade%]],'2 Settings'!$J$12:$J$25,TRUE)))</f>
        <v/>
      </c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</row>
    <row r="47" spans="2:32" x14ac:dyDescent="0.25">
      <c r="B47" s="6"/>
      <c r="C47" s="22" t="str">
        <f t="array" ref="C47" xml:space="preserve"> IF($B47="","",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47" s="44" t="str">
        <f>IF(C47="","",INDEX('2 Settings'!$K$12:$K$25,MATCH(Class2[[#This Row],[Grade%]],'2 Settings'!$J$12:$J$25,TRUE)))</f>
        <v/>
      </c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</row>
    <row r="48" spans="2:32" x14ac:dyDescent="0.25">
      <c r="B48" s="6"/>
      <c r="C48" s="22" t="str">
        <f t="array" ref="C48" xml:space="preserve"> IF($B48="","",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48" s="44" t="str">
        <f>IF(C48="","",INDEX('2 Settings'!$K$12:$K$25,MATCH(Class2[[#This Row],[Grade%]],'2 Settings'!$J$12:$J$25,TRUE)))</f>
        <v/>
      </c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</row>
    <row r="49" spans="2:24" x14ac:dyDescent="0.25">
      <c r="B49" s="6"/>
      <c r="C49" s="22" t="str">
        <f t="array" ref="C49" xml:space="preserve"> IF($B49="","",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49" s="44" t="str">
        <f>IF(C49="","",INDEX('2 Settings'!$K$12:$K$25,MATCH(Class2[[#This Row],[Grade%]],'2 Settings'!$J$12:$J$25,TRUE)))</f>
        <v/>
      </c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2:24" x14ac:dyDescent="0.25">
      <c r="B50" s="6"/>
      <c r="C50" s="22" t="str">
        <f t="array" ref="C50" xml:space="preserve"> IF($B50="","",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50" s="44" t="str">
        <f>IF(C50="","",INDEX('2 Settings'!$K$12:$K$25,MATCH(Class2[[#This Row],[Grade%]],'2 Settings'!$J$12:$J$25,TRUE)))</f>
        <v/>
      </c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</row>
    <row r="51" spans="2:24" x14ac:dyDescent="0.25">
      <c r="B51" s="6"/>
      <c r="C51" s="22" t="str">
        <f t="array" ref="C51" xml:space="preserve"> IF($B51="","",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51" s="44" t="str">
        <f>IF(C51="","",INDEX('2 Settings'!$K$12:$K$25,MATCH(Class2[[#This Row],[Grade%]],'2 Settings'!$J$12:$J$25,TRUE)))</f>
        <v/>
      </c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</row>
    <row r="52" spans="2:24" x14ac:dyDescent="0.25">
      <c r="B52" s="6"/>
      <c r="C52" s="22" t="str">
        <f t="array" ref="C52" xml:space="preserve"> IF($B52="","",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52" s="44" t="str">
        <f>IF(C52="","",INDEX('2 Settings'!$K$12:$K$25,MATCH(Class2[[#This Row],[Grade%]],'2 Settings'!$J$12:$J$25,TRUE)))</f>
        <v/>
      </c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</row>
    <row r="53" spans="2:24" x14ac:dyDescent="0.25">
      <c r="B53" s="6"/>
      <c r="C53" s="22" t="str">
        <f t="array" ref="C53" xml:space="preserve"> IF($B53="","",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53" s="44" t="str">
        <f>IF(C53="","",INDEX('2 Settings'!$K$12:$K$25,MATCH(Class2[[#This Row],[Grade%]],'2 Settings'!$J$12:$J$25,TRUE)))</f>
        <v/>
      </c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2:24" x14ac:dyDescent="0.25">
      <c r="B54" s="6"/>
      <c r="C54" s="22" t="str">
        <f t="array" ref="C54" xml:space="preserve"> IF($B54="","",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54" s="44" t="str">
        <f>IF(C54="","",INDEX('2 Settings'!$K$12:$K$25,MATCH(Class2[[#This Row],[Grade%]],'2 Settings'!$J$12:$J$25,TRUE)))</f>
        <v/>
      </c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2:24" x14ac:dyDescent="0.25">
      <c r="B55" s="6"/>
      <c r="C55" s="22" t="str">
        <f t="array" ref="C55" xml:space="preserve"> IF($B55="","",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55" s="44" t="str">
        <f>IF(C55="","",INDEX('2 Settings'!$K$12:$K$25,MATCH(Class2[[#This Row],[Grade%]],'2 Settings'!$J$12:$J$25,TRUE)))</f>
        <v/>
      </c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</row>
    <row r="56" spans="2:24" x14ac:dyDescent="0.25">
      <c r="B56" s="6"/>
      <c r="C56" s="22" t="str">
        <f t="array" ref="C56" xml:space="preserve"> IF($B56="","",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56" s="44" t="str">
        <f>IF(C56="","",INDEX('2 Settings'!$K$12:$K$25,MATCH(Class2[[#This Row],[Grade%]],'2 Settings'!$J$12:$J$25,TRUE)))</f>
        <v/>
      </c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</row>
    <row r="57" spans="2:24" x14ac:dyDescent="0.25">
      <c r="B57" s="6"/>
      <c r="C57" s="22" t="str">
        <f t="array" ref="C57" xml:space="preserve"> IF($B57="","",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57" s="44" t="str">
        <f>IF(C57="","",INDEX('2 Settings'!$K$12:$K$25,MATCH(Class2[[#This Row],[Grade%]],'2 Settings'!$J$12:$J$25,TRUE)))</f>
        <v/>
      </c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2:24" x14ac:dyDescent="0.25">
      <c r="B58" s="6"/>
      <c r="C58" s="22" t="str">
        <f t="array" ref="C58" xml:space="preserve"> IF($B58="","",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58" s="44" t="str">
        <f>IF(C58="","",INDEX('2 Settings'!$K$12:$K$25,MATCH(Class2[[#This Row],[Grade%]],'2 Settings'!$J$12:$J$25,TRUE)))</f>
        <v/>
      </c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</row>
    <row r="59" spans="2:24" x14ac:dyDescent="0.25">
      <c r="B59" s="6"/>
      <c r="C59" s="22" t="str">
        <f t="array" ref="C59" xml:space="preserve"> IF($B59="","",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59" s="44" t="str">
        <f>IF(C59="","",INDEX('2 Settings'!$K$12:$K$25,MATCH(Class2[[#This Row],[Grade%]],'2 Settings'!$J$12:$J$25,TRUE)))</f>
        <v/>
      </c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2:24" x14ac:dyDescent="0.25">
      <c r="B60" s="6"/>
      <c r="C60" s="22" t="str">
        <f t="array" ref="C60" xml:space="preserve"> IF($B60="","",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60" s="44" t="str">
        <f>IF(C60="","",INDEX('2 Settings'!$K$12:$K$25,MATCH(Class2[[#This Row],[Grade%]],'2 Settings'!$J$12:$J$25,TRUE)))</f>
        <v/>
      </c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2:24" x14ac:dyDescent="0.25">
      <c r="B61" s="6"/>
      <c r="C61" s="22" t="str">
        <f t="array" ref="C61" xml:space="preserve"> IF($B61="","",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61" s="44" t="str">
        <f>IF(C61="","",INDEX('2 Settings'!$K$12:$K$25,MATCH(Class2[[#This Row],[Grade%]],'2 Settings'!$J$12:$J$25,TRUE)))</f>
        <v/>
      </c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2:24" x14ac:dyDescent="0.25">
      <c r="B62" s="6"/>
      <c r="C62" s="22" t="str">
        <f t="array" ref="C62" xml:space="preserve"> IF($B62="","",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62" s="44" t="str">
        <f>IF(C62="","",INDEX('2 Settings'!$K$12:$K$25,MATCH(Class2[[#This Row],[Grade%]],'2 Settings'!$J$12:$J$25,TRUE)))</f>
        <v/>
      </c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2:24" x14ac:dyDescent="0.25">
      <c r="B63" s="6"/>
      <c r="C63" s="22" t="str">
        <f t="array" ref="C63" xml:space="preserve"> IF($B63="","",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63" s="44" t="str">
        <f>IF(C63="","",INDEX('2 Settings'!$K$12:$K$25,MATCH(Class2[[#This Row],[Grade%]],'2 Settings'!$J$12:$J$25,TRUE)))</f>
        <v/>
      </c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2:24" x14ac:dyDescent="0.25">
      <c r="B64" s="6"/>
      <c r="C64" s="22" t="str">
        <f t="array" ref="C64" xml:space="preserve"> IF($B64="","",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64" s="44" t="str">
        <f>IF(C64="","",INDEX('2 Settings'!$K$12:$K$25,MATCH(Class2[[#This Row],[Grade%]],'2 Settings'!$J$12:$J$25,TRUE)))</f>
        <v/>
      </c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2:24" x14ac:dyDescent="0.25">
      <c r="B65" s="6"/>
      <c r="C65" s="22" t="str">
        <f t="array" ref="C65" xml:space="preserve"> IF($B65="","",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65" s="44" t="str">
        <f>IF(C65="","",INDEX('2 Settings'!$K$12:$K$25,MATCH(Class2[[#This Row],[Grade%]],'2 Settings'!$J$12:$J$25,TRUE)))</f>
        <v/>
      </c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2:24" x14ac:dyDescent="0.25">
      <c r="B66" s="6"/>
      <c r="C66" s="22" t="str">
        <f t="array" ref="C66" xml:space="preserve"> IF($B66="","",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66" s="44" t="str">
        <f>IF(C66="","",INDEX('2 Settings'!$K$12:$K$25,MATCH(Class2[[#This Row],[Grade%]],'2 Settings'!$J$12:$J$25,TRUE)))</f>
        <v/>
      </c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2:24" x14ac:dyDescent="0.25">
      <c r="B67" s="6"/>
      <c r="C67" s="22" t="str">
        <f t="array" ref="C67" xml:space="preserve"> IF($B67="","",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67" s="44" t="str">
        <f>IF(C67="","",INDEX('2 Settings'!$K$12:$K$25,MATCH(Class2[[#This Row],[Grade%]],'2 Settings'!$J$12:$J$25,TRUE)))</f>
        <v/>
      </c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2:24" x14ac:dyDescent="0.25">
      <c r="B68" s="6"/>
      <c r="C68" s="22" t="str">
        <f t="array" ref="C68" xml:space="preserve"> IF($B68="","",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68" s="44" t="str">
        <f>IF(C68="","",INDEX('2 Settings'!$K$12:$K$25,MATCH(Class2[[#This Row],[Grade%]],'2 Settings'!$J$12:$J$25,TRUE)))</f>
        <v/>
      </c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</row>
    <row r="69" spans="2:24" x14ac:dyDescent="0.25">
      <c r="B69" s="6"/>
      <c r="C69" s="22" t="str">
        <f t="array" ref="C69" xml:space="preserve"> IF($B69="","",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69" s="44" t="str">
        <f>IF(C69="","",INDEX('2 Settings'!$K$12:$K$25,MATCH(Class2[[#This Row],[Grade%]],'2 Settings'!$J$12:$J$25,TRUE)))</f>
        <v/>
      </c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</row>
    <row r="70" spans="2:24" x14ac:dyDescent="0.25">
      <c r="B70" s="6"/>
      <c r="C70" s="22" t="str">
        <f t="array" ref="C70" xml:space="preserve"> IF($B70="","",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70" s="44" t="str">
        <f>IF(C70="","",INDEX('2 Settings'!$K$12:$K$25,MATCH(Class2[[#This Row],[Grade%]],'2 Settings'!$J$12:$J$25,TRUE)))</f>
        <v/>
      </c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</row>
    <row r="71" spans="2:24" x14ac:dyDescent="0.25">
      <c r="B71" s="6"/>
      <c r="C71" s="22" t="str">
        <f t="array" ref="C71" xml:space="preserve"> IF($B71="","",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71" s="44" t="str">
        <f>IF(C71="","",INDEX('2 Settings'!$K$12:$K$25,MATCH(Class2[[#This Row],[Grade%]],'2 Settings'!$J$12:$J$25,TRUE)))</f>
        <v/>
      </c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</row>
    <row r="72" spans="2:24" x14ac:dyDescent="0.25">
      <c r="B72" s="6"/>
      <c r="C72" s="22" t="str">
        <f t="array" ref="C72" xml:space="preserve"> IF($B72="","",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72" s="44" t="str">
        <f>IF(C72="","",INDEX('2 Settings'!$K$12:$K$25,MATCH(Class2[[#This Row],[Grade%]],'2 Settings'!$J$12:$J$25,TRUE)))</f>
        <v/>
      </c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</row>
    <row r="73" spans="2:24" x14ac:dyDescent="0.25">
      <c r="B73" s="6"/>
      <c r="C73" s="22" t="str">
        <f t="array" ref="C73" xml:space="preserve"> IF($B73="","",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73" s="44" t="str">
        <f>IF(C73="","",INDEX('2 Settings'!$K$12:$K$25,MATCH(Class2[[#This Row],[Grade%]],'2 Settings'!$J$12:$J$25,TRUE)))</f>
        <v/>
      </c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</row>
    <row r="74" spans="2:24" x14ac:dyDescent="0.25">
      <c r="B74" s="6"/>
      <c r="C74" s="22" t="str">
        <f t="array" ref="C74" xml:space="preserve"> IF($B74="","",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74" s="44" t="str">
        <f>IF(C74="","",INDEX('2 Settings'!$K$12:$K$25,MATCH(Class2[[#This Row],[Grade%]],'2 Settings'!$J$12:$J$25,TRUE)))</f>
        <v/>
      </c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</row>
    <row r="75" spans="2:24" x14ac:dyDescent="0.25">
      <c r="B75" s="6"/>
      <c r="C75" s="22" t="str">
        <f t="array" ref="C75" xml:space="preserve"> IF($B75="","",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75" s="44" t="str">
        <f>IF(C75="","",INDEX('2 Settings'!$K$12:$K$25,MATCH(Class2[[#This Row],[Grade%]],'2 Settings'!$J$12:$J$25,TRUE)))</f>
        <v/>
      </c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</row>
    <row r="76" spans="2:24" x14ac:dyDescent="0.25">
      <c r="B76" s="6"/>
      <c r="C76" s="22" t="str">
        <f t="array" ref="C76" xml:space="preserve"> IF($B76="","",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76" s="44" t="str">
        <f>IF(C76="","",INDEX('2 Settings'!$K$12:$K$25,MATCH(Class2[[#This Row],[Grade%]],'2 Settings'!$J$12:$J$25,TRUE)))</f>
        <v/>
      </c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</row>
    <row r="77" spans="2:24" x14ac:dyDescent="0.25">
      <c r="B77" s="6"/>
      <c r="C77" s="22" t="str">
        <f t="array" ref="C77" xml:space="preserve"> IF($B77="","",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77" s="44" t="str">
        <f>IF(C77="","",INDEX('2 Settings'!$K$12:$K$25,MATCH(Class2[[#This Row],[Grade%]],'2 Settings'!$J$12:$J$25,TRUE)))</f>
        <v/>
      </c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</row>
    <row r="78" spans="2:24" x14ac:dyDescent="0.25">
      <c r="B78" s="6"/>
      <c r="C78" s="22" t="str">
        <f t="array" ref="C78" xml:space="preserve"> IF($B78="","",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78" s="44" t="str">
        <f>IF(C78="","",INDEX('2 Settings'!$K$12:$K$25,MATCH(Class2[[#This Row],[Grade%]],'2 Settings'!$J$12:$J$25,TRUE)))</f>
        <v/>
      </c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</row>
    <row r="79" spans="2:24" x14ac:dyDescent="0.25">
      <c r="B79" s="6"/>
      <c r="C79" s="22" t="str">
        <f t="array" ref="C79" xml:space="preserve"> IF($B79="","",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79" s="44" t="str">
        <f>IF(C79="","",INDEX('2 Settings'!$K$12:$K$25,MATCH(Class2[[#This Row],[Grade%]],'2 Settings'!$J$12:$J$25,TRUE)))</f>
        <v/>
      </c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</row>
    <row r="80" spans="2:24" x14ac:dyDescent="0.25">
      <c r="B80" s="6"/>
      <c r="C80" s="22" t="str">
        <f t="array" ref="C80" xml:space="preserve"> IF($B80="","",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80" s="44" t="str">
        <f>IF(C80="","",INDEX('2 Settings'!$K$12:$K$25,MATCH(Class2[[#This Row],[Grade%]],'2 Settings'!$J$12:$J$25,TRUE)))</f>
        <v/>
      </c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</row>
    <row r="81" spans="2:24" x14ac:dyDescent="0.25">
      <c r="B81" s="6"/>
      <c r="C81" s="22" t="str">
        <f t="array" ref="C81" xml:space="preserve"> IF($B81="","",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81" s="44" t="str">
        <f>IF(C81="","",INDEX('2 Settings'!$K$12:$K$25,MATCH(Class2[[#This Row],[Grade%]],'2 Settings'!$J$12:$J$25,TRUE)))</f>
        <v/>
      </c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</row>
    <row r="82" spans="2:24" x14ac:dyDescent="0.25">
      <c r="B82" s="6"/>
      <c r="C82" s="22" t="str">
        <f t="array" ref="C82" xml:space="preserve"> IF($B82="","",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82" s="44" t="str">
        <f>IF(C82="","",INDEX('2 Settings'!$K$12:$K$25,MATCH(Class2[[#This Row],[Grade%]],'2 Settings'!$J$12:$J$25,TRUE)))</f>
        <v/>
      </c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</row>
    <row r="83" spans="2:24" x14ac:dyDescent="0.25">
      <c r="B83" s="6"/>
      <c r="C83" s="22" t="str">
        <f t="array" ref="C83" xml:space="preserve"> IF($B83="","",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83" s="44" t="str">
        <f>IF(C83="","",INDEX('2 Settings'!$K$12:$K$25,MATCH(Class2[[#This Row],[Grade%]],'2 Settings'!$J$12:$J$25,TRUE)))</f>
        <v/>
      </c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</row>
    <row r="84" spans="2:24" x14ac:dyDescent="0.25">
      <c r="B84" s="6"/>
      <c r="C84" s="22" t="str">
        <f t="array" ref="C84" xml:space="preserve"> IF($B84="","",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84" s="44" t="str">
        <f>IF(C84="","",INDEX('2 Settings'!$K$12:$K$25,MATCH(Class2[[#This Row],[Grade%]],'2 Settings'!$J$12:$J$25,TRUE)))</f>
        <v/>
      </c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</row>
    <row r="85" spans="2:24" x14ac:dyDescent="0.25">
      <c r="B85" s="6"/>
      <c r="C85" s="22" t="str">
        <f t="array" ref="C85" xml:space="preserve"> IF($B85="","",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85" s="44" t="str">
        <f>IF(C85="","",INDEX('2 Settings'!$K$12:$K$25,MATCH(Class2[[#This Row],[Grade%]],'2 Settings'!$J$12:$J$25,TRUE)))</f>
        <v/>
      </c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</row>
    <row r="86" spans="2:24" x14ac:dyDescent="0.25">
      <c r="B86" s="6"/>
      <c r="C86" s="22" t="str">
        <f t="array" ref="C86" xml:space="preserve"> IF($B86="","",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86" s="44" t="str">
        <f>IF(C86="","",INDEX('2 Settings'!$K$12:$K$25,MATCH(Class2[[#This Row],[Grade%]],'2 Settings'!$J$12:$J$25,TRUE)))</f>
        <v/>
      </c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</row>
    <row r="87" spans="2:24" x14ac:dyDescent="0.25">
      <c r="B87" s="6"/>
      <c r="C87" s="22" t="str">
        <f t="array" ref="C87" xml:space="preserve"> IF($B87="","",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87" s="44" t="str">
        <f>IF(C87="","",INDEX('2 Settings'!$K$12:$K$25,MATCH(Class2[[#This Row],[Grade%]],'2 Settings'!$J$12:$J$25,TRUE)))</f>
        <v/>
      </c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</row>
    <row r="88" spans="2:24" x14ac:dyDescent="0.25">
      <c r="B88" s="6"/>
      <c r="C88" s="22" t="str">
        <f t="array" ref="C88" xml:space="preserve"> IF($B88="","",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88" s="44" t="str">
        <f>IF(C88="","",INDEX('2 Settings'!$K$12:$K$25,MATCH(Class2[[#This Row],[Grade%]],'2 Settings'!$J$12:$J$25,TRUE)))</f>
        <v/>
      </c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</row>
    <row r="89" spans="2:24" x14ac:dyDescent="0.25">
      <c r="B89" s="6"/>
      <c r="C89" s="22" t="str">
        <f t="array" ref="C89" xml:space="preserve"> IF($B89="","",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89" s="44" t="str">
        <f>IF(C89="","",INDEX('2 Settings'!$K$12:$K$25,MATCH(Class2[[#This Row],[Grade%]],'2 Settings'!$J$12:$J$25,TRUE)))</f>
        <v/>
      </c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</row>
    <row r="90" spans="2:24" x14ac:dyDescent="0.25">
      <c r="B90" s="6"/>
      <c r="C90" s="22" t="str">
        <f t="array" ref="C90" xml:space="preserve"> IF($B90="","",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90" s="44" t="str">
        <f>IF(C90="","",INDEX('2 Settings'!$K$12:$K$25,MATCH(Class2[[#This Row],[Grade%]],'2 Settings'!$J$12:$J$25,TRUE)))</f>
        <v/>
      </c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</row>
    <row r="91" spans="2:24" x14ac:dyDescent="0.25">
      <c r="B91" s="6"/>
      <c r="C91" s="22" t="str">
        <f t="array" ref="C91" xml:space="preserve"> IF($B91="","",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91" s="44" t="str">
        <f>IF(C91="","",INDEX('2 Settings'!$K$12:$K$25,MATCH(Class2[[#This Row],[Grade%]],'2 Settings'!$J$12:$J$25,TRUE)))</f>
        <v/>
      </c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</row>
    <row r="92" spans="2:24" x14ac:dyDescent="0.25">
      <c r="B92" s="6"/>
      <c r="C92" s="22" t="str">
        <f t="array" ref="C92" xml:space="preserve"> IF($B92="","",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92" s="44" t="str">
        <f>IF(C92="","",INDEX('2 Settings'!$K$12:$K$25,MATCH(Class2[[#This Row],[Grade%]],'2 Settings'!$J$12:$J$25,TRUE)))</f>
        <v/>
      </c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</row>
    <row r="93" spans="2:24" x14ac:dyDescent="0.25">
      <c r="B93" s="6"/>
      <c r="C93" s="22" t="str">
        <f t="array" ref="C93" xml:space="preserve"> IF($B93="","",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93" s="44" t="str">
        <f>IF(C93="","",INDEX('2 Settings'!$K$12:$K$25,MATCH(Class2[[#This Row],[Grade%]],'2 Settings'!$J$12:$J$25,TRUE)))</f>
        <v/>
      </c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</row>
    <row r="94" spans="2:24" x14ac:dyDescent="0.25">
      <c r="B94" s="6"/>
      <c r="C94" s="22" t="str">
        <f t="array" ref="C94" xml:space="preserve"> IF($B94="","",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94" s="44" t="str">
        <f>IF(C94="","",INDEX('2 Settings'!$K$12:$K$25,MATCH(Class2[[#This Row],[Grade%]],'2 Settings'!$J$12:$J$25,TRUE)))</f>
        <v/>
      </c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</row>
    <row r="95" spans="2:24" x14ac:dyDescent="0.25">
      <c r="B95" s="6"/>
      <c r="C95" s="22" t="str">
        <f t="array" ref="C95" xml:space="preserve"> IF($B95="","",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95" s="44" t="str">
        <f>IF(C95="","",INDEX('2 Settings'!$K$12:$K$25,MATCH(Class2[[#This Row],[Grade%]],'2 Settings'!$J$12:$J$25,TRUE)))</f>
        <v/>
      </c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</row>
    <row r="96" spans="2:24" x14ac:dyDescent="0.25">
      <c r="B96" s="6"/>
      <c r="C96" s="22" t="str">
        <f t="array" ref="C96" xml:space="preserve"> IF($B96="","",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96" s="44" t="str">
        <f>IF(C96="","",INDEX('2 Settings'!$K$12:$K$25,MATCH(Class2[[#This Row],[Grade%]],'2 Settings'!$J$12:$J$25,TRUE)))</f>
        <v/>
      </c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</row>
    <row r="97" spans="2:24" x14ac:dyDescent="0.25">
      <c r="B97" s="6"/>
      <c r="C97" s="22" t="str">
        <f t="array" ref="C97" xml:space="preserve"> IF($B97="","",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97" s="44" t="str">
        <f>IF(C97="","",INDEX('2 Settings'!$K$12:$K$25,MATCH(Class2[[#This Row],[Grade%]],'2 Settings'!$J$12:$J$25,TRUE)))</f>
        <v/>
      </c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</row>
    <row r="98" spans="2:24" x14ac:dyDescent="0.25">
      <c r="B98" s="6"/>
      <c r="C98" s="22" t="str">
        <f t="array" ref="C98" xml:space="preserve"> IF($B98="","",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98" s="44" t="str">
        <f>IF(C98="","",INDEX('2 Settings'!$K$12:$K$25,MATCH(Class2[[#This Row],[Grade%]],'2 Settings'!$J$12:$J$25,TRUE)))</f>
        <v/>
      </c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</row>
    <row r="99" spans="2:24" x14ac:dyDescent="0.25">
      <c r="B99" s="6"/>
      <c r="C99" s="22" t="str">
        <f t="array" ref="C99" xml:space="preserve"> IF($B99="","",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99" s="44" t="str">
        <f>IF(C99="","",INDEX('2 Settings'!$K$12:$K$25,MATCH(Class2[[#This Row],[Grade%]],'2 Settings'!$J$12:$J$25,TRUE)))</f>
        <v/>
      </c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</row>
    <row r="100" spans="2:24" x14ac:dyDescent="0.25">
      <c r="B100" s="6"/>
      <c r="C100" s="22" t="str">
        <f t="array" ref="C100" xml:space="preserve"> IF($B100="","",  IF($D$1=0,"", IF(AND(COUNTIFS(Class2[[#This Row],[Input1]:[Input20]],0,$E$11:$X$11,TRUE)&gt;0,SUM(Class2[[#This Row],[Input1]:[Input20]])=0   ),0,    IF(COUNT(Class2[[#This Row],[Input1]:[Input20]])=0,"",   IF( SUM(Class2[[#This Row],[Input1]:[Input20]]*$E$11:$X$11) =0,"", IFERROR(SUM(IF($E$11:$X$11=TRUE,IF(Class2[[#This Row],[Input1]:[Input20]]&lt;&gt;"",Class2[[#This Row],[Input1]:[Input20]]/$E$7:$X$7*$E$9:$X$9,"")))/SUM(IF($E$11:$X$11=TRUE,IF(ISNUMBER(Class2[[#This Row],[Input1]:[Input20]]),$E$9:$X$9,""))),0))))))</f>
        <v/>
      </c>
      <c r="D100" s="44" t="str">
        <f>IF(C100="","",INDEX('2 Settings'!$K$12:$K$25,MATCH(Class2[[#This Row],[Grade%]],'2 Settings'!$J$12:$J$25,TRUE)))</f>
        <v/>
      </c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</row>
  </sheetData>
  <sheetProtection algorithmName="SHA-512" hashValue="slf0AF6X8OjfnFWO3Ije122XvWMndmC9ILtYwNUxW/IV0Ec2BFHjwfkrcBH+kHqiD5zF2hWYGGNNA2cZGirIKg==" saltValue="3Kvl/0eGtzMshoNCVVu3gg==" spinCount="100000" sheet="1" objects="1" scenarios="1" insertRows="0" selectLockedCells="1"/>
  <mergeCells count="1">
    <mergeCell ref="B1:C1"/>
  </mergeCells>
  <conditionalFormatting sqref="E13:X13">
    <cfRule type="expression" dxfId="73" priority="10">
      <formula>LEFT(E13,5)&lt;&gt;"Input"</formula>
    </cfRule>
  </conditionalFormatting>
  <conditionalFormatting sqref="E14:X100">
    <cfRule type="expression" dxfId="72" priority="2">
      <formula>E14&gt;=E$7</formula>
    </cfRule>
    <cfRule type="expression" dxfId="71" priority="9">
      <formula>AND(E14&lt;E$8,$B14&lt;&gt;"",highlight=TRUE,E14&lt;&gt;"")</formula>
    </cfRule>
  </conditionalFormatting>
  <conditionalFormatting sqref="E7:X7 E9:X11">
    <cfRule type="expression" dxfId="70" priority="7">
      <formula>AND(E$11=TRUE,OR(E$7="",E$8="",E$9=""))</formula>
    </cfRule>
    <cfRule type="expression" dxfId="69" priority="8">
      <formula>AND(E$11=FALSE,COUNTA(E$7:E$11)=5)</formula>
    </cfRule>
  </conditionalFormatting>
  <conditionalFormatting sqref="C14:D100">
    <cfRule type="expression" dxfId="68" priority="6">
      <formula>ISERROR(C14)</formula>
    </cfRule>
  </conditionalFormatting>
  <conditionalFormatting sqref="E1:X1">
    <cfRule type="expression" dxfId="67" priority="5">
      <formula>AND(E1&lt;&gt;"")</formula>
    </cfRule>
  </conditionalFormatting>
  <conditionalFormatting sqref="E8:X8">
    <cfRule type="expression" dxfId="66" priority="3">
      <formula>AND(E$11=TRUE,OR(E$7="",E$8="",E$9=""))</formula>
    </cfRule>
    <cfRule type="expression" dxfId="65" priority="4">
      <formula>AND(E$11=FALSE,COUNTA(E$7:E$11)=5)</formula>
    </cfRule>
  </conditionalFormatting>
  <conditionalFormatting sqref="B14:B100">
    <cfRule type="expression" dxfId="64" priority="1">
      <formula>$D$2=TRUE</formula>
    </cfRule>
  </conditionalFormatting>
  <pageMargins left="0.7" right="0.7" top="0.75" bottom="0.75" header="0.3" footer="0.3"/>
  <pageSetup orientation="portrait" horizontalDpi="200" verticalDpi="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1">
              <controlPr defaultSize="0" autoFill="0" autoLine="0" autoPict="0">
                <anchor moveWithCells="1">
                  <from>
                    <xdr:col>4</xdr:col>
                    <xdr:colOff>219075</xdr:colOff>
                    <xdr:row>10</xdr:row>
                    <xdr:rowOff>0</xdr:rowOff>
                  </from>
                  <to>
                    <xdr:col>4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2">
              <controlPr defaultSize="0" autoFill="0" autoLine="0" autoPict="0">
                <anchor moveWithCells="1">
                  <from>
                    <xdr:col>5</xdr:col>
                    <xdr:colOff>219075</xdr:colOff>
                    <xdr:row>10</xdr:row>
                    <xdr:rowOff>0</xdr:rowOff>
                  </from>
                  <to>
                    <xdr:col>5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3">
              <controlPr defaultSize="0" autoFill="0" autoLine="0" autoPict="0">
                <anchor moveWithCells="1">
                  <from>
                    <xdr:col>6</xdr:col>
                    <xdr:colOff>219075</xdr:colOff>
                    <xdr:row>10</xdr:row>
                    <xdr:rowOff>0</xdr:rowOff>
                  </from>
                  <to>
                    <xdr:col>6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Check Box 4">
              <controlPr defaultSize="0" autoFill="0" autoLine="0" autoPict="0">
                <anchor moveWithCells="1">
                  <from>
                    <xdr:col>7</xdr:col>
                    <xdr:colOff>219075</xdr:colOff>
                    <xdr:row>10</xdr:row>
                    <xdr:rowOff>0</xdr:rowOff>
                  </from>
                  <to>
                    <xdr:col>7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8" name="Check Box 5">
              <controlPr defaultSize="0" autoFill="0" autoLine="0" autoPict="0">
                <anchor moveWithCells="1">
                  <from>
                    <xdr:col>8</xdr:col>
                    <xdr:colOff>219075</xdr:colOff>
                    <xdr:row>10</xdr:row>
                    <xdr:rowOff>0</xdr:rowOff>
                  </from>
                  <to>
                    <xdr:col>8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8" r:id="rId9" name="Check Box 6">
              <controlPr defaultSize="0" autoFill="0" autoLine="0" autoPict="0">
                <anchor moveWithCells="1">
                  <from>
                    <xdr:col>9</xdr:col>
                    <xdr:colOff>219075</xdr:colOff>
                    <xdr:row>10</xdr:row>
                    <xdr:rowOff>0</xdr:rowOff>
                  </from>
                  <to>
                    <xdr:col>9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10" name="Check Box 7">
              <controlPr defaultSize="0" autoFill="0" autoLine="0" autoPict="0">
                <anchor moveWithCells="1">
                  <from>
                    <xdr:col>10</xdr:col>
                    <xdr:colOff>219075</xdr:colOff>
                    <xdr:row>10</xdr:row>
                    <xdr:rowOff>0</xdr:rowOff>
                  </from>
                  <to>
                    <xdr:col>10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11" name="Check Box 8">
              <controlPr defaultSize="0" autoFill="0" autoLine="0" autoPict="0">
                <anchor moveWithCells="1">
                  <from>
                    <xdr:col>11</xdr:col>
                    <xdr:colOff>219075</xdr:colOff>
                    <xdr:row>10</xdr:row>
                    <xdr:rowOff>0</xdr:rowOff>
                  </from>
                  <to>
                    <xdr:col>11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1" r:id="rId12" name="Check Box 9">
              <controlPr defaultSize="0" autoFill="0" autoLine="0" autoPict="0">
                <anchor moveWithCells="1">
                  <from>
                    <xdr:col>12</xdr:col>
                    <xdr:colOff>219075</xdr:colOff>
                    <xdr:row>10</xdr:row>
                    <xdr:rowOff>0</xdr:rowOff>
                  </from>
                  <to>
                    <xdr:col>12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2" r:id="rId13" name="Check Box 10">
              <controlPr defaultSize="0" autoFill="0" autoLine="0" autoPict="0">
                <anchor moveWithCells="1">
                  <from>
                    <xdr:col>13</xdr:col>
                    <xdr:colOff>219075</xdr:colOff>
                    <xdr:row>10</xdr:row>
                    <xdr:rowOff>0</xdr:rowOff>
                  </from>
                  <to>
                    <xdr:col>13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3" r:id="rId14" name="Check Box 11">
              <controlPr defaultSize="0" autoFill="0" autoLine="0" autoPict="0">
                <anchor moveWithCells="1">
                  <from>
                    <xdr:col>14</xdr:col>
                    <xdr:colOff>219075</xdr:colOff>
                    <xdr:row>10</xdr:row>
                    <xdr:rowOff>0</xdr:rowOff>
                  </from>
                  <to>
                    <xdr:col>14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4" r:id="rId15" name="Check Box 12">
              <controlPr defaultSize="0" autoFill="0" autoLine="0" autoPict="0">
                <anchor moveWithCells="1">
                  <from>
                    <xdr:col>15</xdr:col>
                    <xdr:colOff>219075</xdr:colOff>
                    <xdr:row>10</xdr:row>
                    <xdr:rowOff>0</xdr:rowOff>
                  </from>
                  <to>
                    <xdr:col>15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5" r:id="rId16" name="Check Box 13">
              <controlPr defaultSize="0" autoFill="0" autoLine="0" autoPict="0">
                <anchor moveWithCells="1">
                  <from>
                    <xdr:col>16</xdr:col>
                    <xdr:colOff>219075</xdr:colOff>
                    <xdr:row>10</xdr:row>
                    <xdr:rowOff>0</xdr:rowOff>
                  </from>
                  <to>
                    <xdr:col>16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6" r:id="rId17" name="Check Box 14">
              <controlPr defaultSize="0" autoFill="0" autoLine="0" autoPict="0">
                <anchor moveWithCells="1">
                  <from>
                    <xdr:col>17</xdr:col>
                    <xdr:colOff>219075</xdr:colOff>
                    <xdr:row>10</xdr:row>
                    <xdr:rowOff>0</xdr:rowOff>
                  </from>
                  <to>
                    <xdr:col>17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7" r:id="rId18" name="Check Box 15">
              <controlPr defaultSize="0" autoFill="0" autoLine="0" autoPict="0">
                <anchor moveWithCells="1">
                  <from>
                    <xdr:col>18</xdr:col>
                    <xdr:colOff>219075</xdr:colOff>
                    <xdr:row>10</xdr:row>
                    <xdr:rowOff>0</xdr:rowOff>
                  </from>
                  <to>
                    <xdr:col>18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8" r:id="rId19" name="Check Box 16">
              <controlPr defaultSize="0" autoFill="0" autoLine="0" autoPict="0">
                <anchor moveWithCells="1">
                  <from>
                    <xdr:col>19</xdr:col>
                    <xdr:colOff>219075</xdr:colOff>
                    <xdr:row>10</xdr:row>
                    <xdr:rowOff>0</xdr:rowOff>
                  </from>
                  <to>
                    <xdr:col>19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9" r:id="rId20" name="Check Box 17">
              <controlPr defaultSize="0" autoFill="0" autoLine="0" autoPict="0">
                <anchor moveWithCells="1">
                  <from>
                    <xdr:col>20</xdr:col>
                    <xdr:colOff>219075</xdr:colOff>
                    <xdr:row>10</xdr:row>
                    <xdr:rowOff>0</xdr:rowOff>
                  </from>
                  <to>
                    <xdr:col>20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0" r:id="rId21" name="Check Box 18">
              <controlPr defaultSize="0" autoFill="0" autoLine="0" autoPict="0">
                <anchor moveWithCells="1">
                  <from>
                    <xdr:col>21</xdr:col>
                    <xdr:colOff>219075</xdr:colOff>
                    <xdr:row>10</xdr:row>
                    <xdr:rowOff>0</xdr:rowOff>
                  </from>
                  <to>
                    <xdr:col>21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1" r:id="rId22" name="Check Box 19">
              <controlPr defaultSize="0" autoFill="0" autoLine="0" autoPict="0">
                <anchor moveWithCells="1">
                  <from>
                    <xdr:col>22</xdr:col>
                    <xdr:colOff>219075</xdr:colOff>
                    <xdr:row>10</xdr:row>
                    <xdr:rowOff>0</xdr:rowOff>
                  </from>
                  <to>
                    <xdr:col>22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2" r:id="rId23" name="Check Box 20">
              <controlPr defaultSize="0" autoFill="0" autoLine="0" autoPict="0">
                <anchor moveWithCells="1">
                  <from>
                    <xdr:col>23</xdr:col>
                    <xdr:colOff>219075</xdr:colOff>
                    <xdr:row>10</xdr:row>
                    <xdr:rowOff>0</xdr:rowOff>
                  </from>
                  <to>
                    <xdr:col>23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3" r:id="rId24" name="Check Box 21">
              <controlPr defaultSize="0" autoFill="0" autoLine="0" autoPict="0">
                <anchor moveWithCells="1">
                  <from>
                    <xdr:col>1</xdr:col>
                    <xdr:colOff>981075</xdr:colOff>
                    <xdr:row>11</xdr:row>
                    <xdr:rowOff>200025</xdr:rowOff>
                  </from>
                  <to>
                    <xdr:col>1</xdr:col>
                    <xdr:colOff>1181100</xdr:colOff>
                    <xdr:row>12</xdr:row>
                    <xdr:rowOff>209550</xdr:rowOff>
                  </to>
                </anchor>
              </controlPr>
            </control>
          </mc:Choice>
        </mc:AlternateContent>
      </controls>
    </mc:Choice>
  </mc:AlternateContent>
  <tableParts count="1">
    <tablePart r:id="rId25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A1:AF100"/>
  <sheetViews>
    <sheetView showGridLines="0" showRowColHeaders="0" zoomScaleNormal="100" workbookViewId="0">
      <pane ySplit="13" topLeftCell="A14" activePane="bottomLeft" state="frozen"/>
      <selection pane="bottomLeft" activeCell="B14" sqref="B14"/>
    </sheetView>
  </sheetViews>
  <sheetFormatPr defaultColWidth="0" defaultRowHeight="15" customHeight="1" zeroHeight="1" x14ac:dyDescent="0.25"/>
  <cols>
    <col min="1" max="1" width="1" customWidth="1"/>
    <col min="2" max="2" width="19.140625" customWidth="1"/>
    <col min="3" max="3" width="8.140625" customWidth="1"/>
    <col min="4" max="4" width="6.28515625" customWidth="1"/>
    <col min="5" max="24" width="9.140625" customWidth="1"/>
    <col min="25" max="25" width="1.85546875" customWidth="1"/>
    <col min="26" max="31" width="9.140625" hidden="1" customWidth="1"/>
    <col min="32" max="32" width="2.42578125" hidden="1" customWidth="1"/>
    <col min="33" max="16384" width="9.140625" hidden="1"/>
  </cols>
  <sheetData>
    <row r="1" spans="2:32" ht="37.5" customHeight="1" x14ac:dyDescent="0.25">
      <c r="B1" s="64" t="s">
        <v>12</v>
      </c>
      <c r="C1" s="64"/>
      <c r="D1" s="27">
        <f>COUNTIF($E$11:$X$11,TRUE)</f>
        <v>1</v>
      </c>
      <c r="E1" s="18" t="str">
        <f>IF(AND(E$11=TRUE,E$7&lt;&gt;"",E$8&lt;&gt;"",E$9&lt;&gt;""),"",IF(AND(E$11=TRUE,E$7=""),"Pls enter 'Perfect Score'",IF(AND(E$11=TRUE,E$8=""),"Pls enter 'Pass Score'",IF(AND(E$11=TRUE,E$9=""),"Pls enter 'Weight'",""))))</f>
        <v>Pls enter 'Perfect Score'</v>
      </c>
      <c r="F1" s="18" t="str">
        <f t="shared" ref="F1:X1" si="0">IF(AND(F$11=TRUE,F$7&lt;&gt;"",F$8&lt;&gt;"",F$9&lt;&gt;""),"",IF(AND(F$11=TRUE,F$7=""),"Pls enter 'Perfect Score'",IF(AND(F$11=TRUE,F$8=""),"Pls enter 'Pass Score'",IF(AND(F$11=TRUE,F$9=""),"Pls enter 'Weight'",""))))</f>
        <v/>
      </c>
      <c r="G1" s="18" t="str">
        <f t="shared" si="0"/>
        <v/>
      </c>
      <c r="H1" s="18" t="str">
        <f t="shared" si="0"/>
        <v/>
      </c>
      <c r="I1" s="18" t="str">
        <f t="shared" si="0"/>
        <v/>
      </c>
      <c r="J1" s="18" t="str">
        <f t="shared" si="0"/>
        <v/>
      </c>
      <c r="K1" s="18" t="str">
        <f t="shared" si="0"/>
        <v/>
      </c>
      <c r="L1" s="18" t="str">
        <f t="shared" si="0"/>
        <v/>
      </c>
      <c r="M1" s="18" t="str">
        <f t="shared" si="0"/>
        <v/>
      </c>
      <c r="N1" s="18" t="str">
        <f t="shared" si="0"/>
        <v/>
      </c>
      <c r="O1" s="18" t="str">
        <f t="shared" si="0"/>
        <v/>
      </c>
      <c r="P1" s="18" t="str">
        <f t="shared" si="0"/>
        <v/>
      </c>
      <c r="Q1" s="18" t="str">
        <f t="shared" si="0"/>
        <v/>
      </c>
      <c r="R1" s="18" t="str">
        <f t="shared" si="0"/>
        <v/>
      </c>
      <c r="S1" s="18" t="str">
        <f t="shared" si="0"/>
        <v/>
      </c>
      <c r="T1" s="18" t="str">
        <f t="shared" si="0"/>
        <v/>
      </c>
      <c r="U1" s="18" t="str">
        <f t="shared" si="0"/>
        <v/>
      </c>
      <c r="V1" s="18" t="str">
        <f t="shared" si="0"/>
        <v/>
      </c>
      <c r="W1" s="18" t="str">
        <f t="shared" si="0"/>
        <v/>
      </c>
      <c r="X1" s="18" t="str">
        <f t="shared" si="0"/>
        <v/>
      </c>
    </row>
    <row r="2" spans="2:32" ht="5.25" customHeight="1" x14ac:dyDescent="0.25">
      <c r="D2" s="6" t="b">
        <v>0</v>
      </c>
    </row>
    <row r="3" spans="2:32" x14ac:dyDescent="0.25">
      <c r="B3" s="5"/>
      <c r="D3" s="5" t="s">
        <v>47</v>
      </c>
      <c r="E3" s="17" t="str">
        <f>IF(SUM(Class23[Input1])=0,"",AVERAGE(Class23[Input1]))</f>
        <v/>
      </c>
      <c r="F3" s="17" t="str">
        <f>IF(SUM(Class23[Input2])=0,"",AVERAGE(Class23[Input2]))</f>
        <v/>
      </c>
      <c r="G3" s="17" t="str">
        <f>IF(SUM(Class23[Input3])=0,"",AVERAGE(Class23[Input3]))</f>
        <v/>
      </c>
      <c r="H3" s="17" t="str">
        <f>IF(SUM(Class23[Input4])=0,"",AVERAGE(Class23[Input4]))</f>
        <v/>
      </c>
      <c r="I3" s="17" t="str">
        <f>IF(SUM(Class23[Input5])=0,"",AVERAGE(Class23[Input5]))</f>
        <v/>
      </c>
      <c r="J3" s="17" t="str">
        <f>IF(SUM(Class23[Input6])=0,"",AVERAGE(Class23[Input6]))</f>
        <v/>
      </c>
      <c r="K3" s="17" t="str">
        <f>IF(SUM(Class23[Input7])=0,"",AVERAGE(Class23[Input7]))</f>
        <v/>
      </c>
      <c r="L3" s="17" t="str">
        <f>IF(SUM(Class23[Input8])=0,"",AVERAGE(Class23[Input8]))</f>
        <v/>
      </c>
      <c r="M3" s="17" t="str">
        <f>IF(SUM(Class23[Input9])=0,"",AVERAGE(Class23[Input9]))</f>
        <v/>
      </c>
      <c r="N3" s="17" t="str">
        <f>IF(SUM(Class23[Input10])=0,"",AVERAGE(Class23[Input10]))</f>
        <v/>
      </c>
      <c r="O3" s="17" t="str">
        <f>IF(SUM(Class23[Input11])=0,"",AVERAGE(Class23[Input11]))</f>
        <v/>
      </c>
      <c r="P3" s="17" t="str">
        <f>IF(SUM(Class23[Input12])=0,"",AVERAGE(Class23[Input12]))</f>
        <v/>
      </c>
      <c r="Q3" s="17" t="str">
        <f>IF(SUM(Class23[Input13])=0,"",AVERAGE(Class23[Input13]))</f>
        <v/>
      </c>
      <c r="R3" s="17" t="str">
        <f>IF(SUM(Class23[Input14])=0,"",AVERAGE(Class23[Input14]))</f>
        <v/>
      </c>
      <c r="S3" s="17" t="str">
        <f>IF(SUM(Class23[Input15])=0,"",AVERAGE(Class23[Input15]))</f>
        <v/>
      </c>
      <c r="T3" s="17" t="str">
        <f>IF(SUM(Class23[Input16])=0,"",AVERAGE(Class23[Input16]))</f>
        <v/>
      </c>
      <c r="U3" s="17" t="str">
        <f>IF(SUM(Class23[Input17])=0,"",AVERAGE(Class23[Input17]))</f>
        <v/>
      </c>
      <c r="V3" s="17" t="str">
        <f>IF(SUM(Class23[Input18])=0,"",AVERAGE(Class23[Input18]))</f>
        <v/>
      </c>
      <c r="W3" s="17" t="str">
        <f>IF(SUM(Class23[Input19])=0,"",AVERAGE(Class23[Input19]))</f>
        <v/>
      </c>
      <c r="X3" s="17" t="str">
        <f>IF(SUM(Class23[Input20])=0,"",AVERAGE(Class23[Input20]))</f>
        <v/>
      </c>
      <c r="Y3" s="6"/>
      <c r="Z3" s="6"/>
      <c r="AA3" s="6"/>
      <c r="AB3" s="6"/>
      <c r="AC3" s="6"/>
      <c r="AD3" s="6"/>
      <c r="AE3" s="6"/>
    </row>
    <row r="4" spans="2:32" hidden="1" x14ac:dyDescent="0.25">
      <c r="B4" s="5"/>
      <c r="D4" s="5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6"/>
      <c r="Z4" s="6"/>
      <c r="AA4" s="6"/>
      <c r="AB4" s="6"/>
      <c r="AC4" s="6"/>
      <c r="AD4" s="6"/>
      <c r="AE4" s="6"/>
    </row>
    <row r="5" spans="2:32" x14ac:dyDescent="0.25">
      <c r="B5" s="5"/>
      <c r="D5" s="5" t="s">
        <v>48</v>
      </c>
      <c r="E5" s="25" t="str">
        <f>IF(E11=FALSE,"",COUNTIF(Class23[Input1],"&gt;="&amp;E8)&amp;" out of "&amp;COUNT(Class23[Input1]))</f>
        <v>0 out of 0</v>
      </c>
      <c r="F5" s="25" t="str">
        <f>IF(F11=FALSE,"",COUNTIF(Class23[Input2],"&gt;="&amp;F8)&amp;" out of "&amp;COUNT(Class23[Input2]))</f>
        <v/>
      </c>
      <c r="G5" s="25" t="str">
        <f>IF(G11=FALSE,"",COUNTIF(Class23[Input3],"&gt;="&amp;G8)&amp;" out of "&amp;COUNT(Class23[Input3]))</f>
        <v/>
      </c>
      <c r="H5" s="25" t="str">
        <f>IF(H11=FALSE,"",COUNTIF(Class23[Input4],"&gt;="&amp;H8)&amp;" out of "&amp;COUNT(Class23[Input4]))</f>
        <v/>
      </c>
      <c r="I5" s="25" t="str">
        <f>IF(I11=FALSE,"",COUNTIF(Class23[Input5],"&gt;="&amp;I8)&amp;" out of "&amp;COUNT(Class23[Input5]))</f>
        <v/>
      </c>
      <c r="J5" s="25" t="str">
        <f>IF(J11=FALSE,"",COUNTIF(Class23[Input6],"&gt;="&amp;J8)&amp;" out of "&amp;COUNT(Class23[Input6]))</f>
        <v/>
      </c>
      <c r="K5" s="25" t="str">
        <f>IF(K11=FALSE,"",COUNTIF(Class23[Input7],"&gt;="&amp;K8)&amp;" out of "&amp;COUNT(Class23[Input7]))</f>
        <v/>
      </c>
      <c r="L5" s="25" t="str">
        <f>IF(L11=FALSE,"",COUNTIF(Class23[Input8],"&gt;="&amp;L8)&amp;" out of "&amp;COUNT(Class23[Input8]))</f>
        <v/>
      </c>
      <c r="M5" s="25" t="str">
        <f>IF(M11=FALSE,"",COUNTIF(Class23[Input9],"&gt;="&amp;M8)&amp;" out of "&amp;COUNT(Class23[Input9]))</f>
        <v/>
      </c>
      <c r="N5" s="25" t="str">
        <f>IF(N11=FALSE,"",COUNTIF(Class23[Input10],"&gt;="&amp;N8)&amp;" out of "&amp;COUNT(Class23[Input10]))</f>
        <v/>
      </c>
      <c r="O5" s="25" t="str">
        <f>IF(O11=FALSE,"",COUNTIF(Class23[Input11],"&gt;="&amp;O8)&amp;" out of "&amp;COUNT(Class23[Input11]))</f>
        <v/>
      </c>
      <c r="P5" s="25" t="str">
        <f>IF(P11=FALSE,"",COUNTIF(Class23[Input12],"&gt;="&amp;P8)&amp;" out of "&amp;COUNT(Class23[Input12]))</f>
        <v/>
      </c>
      <c r="Q5" s="25" t="str">
        <f>IF(Q11=FALSE,"",COUNTIF(Class23[Input13],"&gt;="&amp;Q8)&amp;" out of "&amp;COUNT(Class23[Input13]))</f>
        <v/>
      </c>
      <c r="R5" s="25" t="str">
        <f>IF(R11=FALSE,"",COUNTIF(Class23[Input14],"&gt;="&amp;R8)&amp;" out of "&amp;COUNT(Class23[Input14]))</f>
        <v/>
      </c>
      <c r="S5" s="25" t="str">
        <f>IF(S11=FALSE,"",COUNTIF(Class23[Input15],"&gt;="&amp;S8)&amp;" out of "&amp;COUNT(Class23[Input15]))</f>
        <v/>
      </c>
      <c r="T5" s="25" t="str">
        <f>IF(T11=FALSE,"",COUNTIF(Class23[Input16],"&gt;="&amp;T8)&amp;" out of "&amp;COUNT(Class23[Input16]))</f>
        <v/>
      </c>
      <c r="U5" s="25" t="str">
        <f>IF(U11=FALSE,"",COUNTIF(Class23[Input17],"&gt;="&amp;U8)&amp;" out of "&amp;COUNT(Class23[Input17]))</f>
        <v/>
      </c>
      <c r="V5" s="25" t="str">
        <f>IF(V11=FALSE,"",COUNTIF(Class23[Input18],"&gt;="&amp;V8)&amp;" out of "&amp;COUNT(Class23[Input18]))</f>
        <v/>
      </c>
      <c r="W5" s="25" t="str">
        <f>IF(W11=FALSE,"",COUNTIF(Class23[Input19],"&gt;="&amp;W8)&amp;" out of "&amp;COUNT(Class23[Input19]))</f>
        <v/>
      </c>
      <c r="X5" s="25" t="str">
        <f>IF(X11=FALSE,"",COUNTIF(Class23[Input20],"&gt;="&amp;X8)&amp;" out of "&amp;COUNT(Class23[Input20]))</f>
        <v/>
      </c>
      <c r="Y5" s="6"/>
      <c r="Z5" s="6"/>
      <c r="AA5" s="6"/>
      <c r="AB5" s="6"/>
      <c r="AC5" s="6"/>
      <c r="AD5" s="6"/>
      <c r="AE5" s="6"/>
    </row>
    <row r="6" spans="2:32" s="12" customFormat="1" ht="18" customHeight="1" x14ac:dyDescent="0.25">
      <c r="B6" s="9"/>
      <c r="D6" s="9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1"/>
      <c r="Z6" s="11"/>
      <c r="AA6" s="11"/>
      <c r="AB6" s="11"/>
      <c r="AC6" s="11"/>
      <c r="AD6" s="11"/>
      <c r="AE6" s="11"/>
    </row>
    <row r="7" spans="2:32" x14ac:dyDescent="0.25">
      <c r="B7" s="5"/>
      <c r="D7" s="14" t="s">
        <v>49</v>
      </c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6"/>
      <c r="Z7" s="6"/>
      <c r="AA7" s="6"/>
      <c r="AB7" s="6"/>
      <c r="AC7" s="6"/>
      <c r="AD7" s="6"/>
      <c r="AE7" s="6"/>
    </row>
    <row r="8" spans="2:32" x14ac:dyDescent="0.25">
      <c r="B8" s="5"/>
      <c r="D8" s="14" t="s">
        <v>50</v>
      </c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6"/>
      <c r="Z8" s="6"/>
      <c r="AA8" s="6"/>
      <c r="AB8" s="6"/>
      <c r="AC8" s="6"/>
      <c r="AD8" s="6"/>
      <c r="AE8" s="6"/>
    </row>
    <row r="9" spans="2:32" x14ac:dyDescent="0.25">
      <c r="B9" s="5"/>
      <c r="D9" s="14" t="s">
        <v>51</v>
      </c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6"/>
      <c r="Z9" s="6"/>
      <c r="AA9" s="6"/>
      <c r="AB9" s="6"/>
      <c r="AC9" s="6"/>
      <c r="AD9" s="6"/>
      <c r="AE9" s="6"/>
    </row>
    <row r="10" spans="2:32" x14ac:dyDescent="0.25">
      <c r="B10" s="5"/>
      <c r="D10" s="14" t="s">
        <v>52</v>
      </c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6"/>
      <c r="Z10" s="6"/>
      <c r="AA10" s="6"/>
      <c r="AB10" s="6"/>
      <c r="AC10" s="6"/>
      <c r="AD10" s="6"/>
      <c r="AE10" s="6"/>
    </row>
    <row r="11" spans="2:32" x14ac:dyDescent="0.25">
      <c r="B11" s="5"/>
      <c r="D11" s="14" t="s">
        <v>53</v>
      </c>
      <c r="E11" s="13" t="b">
        <v>1</v>
      </c>
      <c r="F11" s="13" t="b">
        <v>0</v>
      </c>
      <c r="G11" s="13" t="b">
        <v>0</v>
      </c>
      <c r="H11" s="13" t="b">
        <v>0</v>
      </c>
      <c r="I11" s="13" t="b">
        <v>0</v>
      </c>
      <c r="J11" s="13" t="b">
        <v>0</v>
      </c>
      <c r="K11" s="13" t="b">
        <v>0</v>
      </c>
      <c r="L11" s="13" t="b">
        <v>0</v>
      </c>
      <c r="M11" s="13" t="b">
        <v>0</v>
      </c>
      <c r="N11" s="13" t="b">
        <v>0</v>
      </c>
      <c r="O11" s="13" t="b">
        <v>0</v>
      </c>
      <c r="P11" s="13" t="b">
        <v>0</v>
      </c>
      <c r="Q11" s="13" t="b">
        <v>0</v>
      </c>
      <c r="R11" s="13" t="b">
        <v>0</v>
      </c>
      <c r="S11" s="13" t="b">
        <v>0</v>
      </c>
      <c r="T11" s="13" t="b">
        <v>0</v>
      </c>
      <c r="U11" s="13" t="b">
        <v>0</v>
      </c>
      <c r="V11" s="13" t="b">
        <v>0</v>
      </c>
      <c r="W11" s="13" t="b">
        <v>0</v>
      </c>
      <c r="X11" s="13" t="b">
        <v>0</v>
      </c>
      <c r="Y11" s="6"/>
      <c r="Z11" s="6"/>
      <c r="AA11" s="6"/>
      <c r="AB11" s="6"/>
      <c r="AC11" s="6"/>
      <c r="AD11" s="6"/>
      <c r="AE11" s="6"/>
    </row>
    <row r="12" spans="2:32" ht="18" customHeight="1" x14ac:dyDescent="0.25">
      <c r="C12" s="51" t="str">
        <f>IF('2 Settings'!F19="No","",IF('2 Settings'!F19="Yes",IFERROR(AVERAGE(Class23[Grade%]),""),""))</f>
        <v/>
      </c>
      <c r="D12" s="52" t="str">
        <f>IF(C12="","",INDEX('2 Settings'!$K$12:$K$25,MATCH(C12,'2 Settings'!$J$12:$J$25,TRUE)))</f>
        <v/>
      </c>
    </row>
    <row r="13" spans="2:32" ht="26.25" customHeight="1" x14ac:dyDescent="0.25">
      <c r="B13" s="47" t="s">
        <v>0</v>
      </c>
      <c r="C13" s="47" t="s">
        <v>27</v>
      </c>
      <c r="D13" s="47" t="s">
        <v>28</v>
      </c>
      <c r="E13" s="48" t="s">
        <v>62</v>
      </c>
      <c r="F13" s="48" t="s">
        <v>63</v>
      </c>
      <c r="G13" s="48" t="s">
        <v>64</v>
      </c>
      <c r="H13" s="48" t="s">
        <v>65</v>
      </c>
      <c r="I13" s="48" t="s">
        <v>56</v>
      </c>
      <c r="J13" s="48" t="s">
        <v>57</v>
      </c>
      <c r="K13" s="48" t="s">
        <v>29</v>
      </c>
      <c r="L13" s="48" t="s">
        <v>30</v>
      </c>
      <c r="M13" s="48" t="s">
        <v>31</v>
      </c>
      <c r="N13" s="48" t="s">
        <v>32</v>
      </c>
      <c r="O13" s="48" t="s">
        <v>33</v>
      </c>
      <c r="P13" s="48" t="s">
        <v>34</v>
      </c>
      <c r="Q13" s="48" t="s">
        <v>35</v>
      </c>
      <c r="R13" s="48" t="s">
        <v>36</v>
      </c>
      <c r="S13" s="48" t="s">
        <v>37</v>
      </c>
      <c r="T13" s="48" t="s">
        <v>38</v>
      </c>
      <c r="U13" s="48" t="s">
        <v>39</v>
      </c>
      <c r="V13" s="48" t="s">
        <v>40</v>
      </c>
      <c r="W13" s="48" t="s">
        <v>41</v>
      </c>
      <c r="X13" s="48" t="s">
        <v>42</v>
      </c>
      <c r="Y13" s="7"/>
      <c r="Z13" s="7"/>
      <c r="AA13" s="7"/>
      <c r="AB13" s="7"/>
      <c r="AC13" s="7"/>
      <c r="AD13" s="7"/>
      <c r="AE13" s="7"/>
      <c r="AF13" s="7"/>
    </row>
    <row r="14" spans="2:32" x14ac:dyDescent="0.25">
      <c r="B14" s="6"/>
      <c r="C14" s="22" t="str">
        <f t="array" ref="C14" xml:space="preserve"> IF($B14="","",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14" s="8" t="str">
        <f>IF(C14="","",INDEX('2 Settings'!$K$12:$K$25,MATCH(Class23[[#This Row],[Grade%]],'2 Settings'!$J$12:$J$25,TRUE)))</f>
        <v/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7"/>
      <c r="Z14" s="7"/>
      <c r="AA14" s="7"/>
      <c r="AB14" s="7"/>
      <c r="AC14" s="7"/>
      <c r="AD14" s="7"/>
      <c r="AE14" s="7"/>
      <c r="AF14" s="7"/>
    </row>
    <row r="15" spans="2:32" x14ac:dyDescent="0.25">
      <c r="B15" s="6"/>
      <c r="C15" s="22" t="str">
        <f t="array" ref="C15" xml:space="preserve"> IF($B15="","",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15" s="8" t="str">
        <f>IF(C15="","",INDEX('2 Settings'!$K$12:$K$25,MATCH(Class23[[#This Row],[Grade%]],'2 Settings'!$J$12:$J$25,TRUE)))</f>
        <v/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7"/>
      <c r="Z15" s="7"/>
      <c r="AA15" s="7"/>
      <c r="AB15" s="7"/>
      <c r="AC15" s="7"/>
      <c r="AD15" s="7"/>
      <c r="AE15" s="7"/>
      <c r="AF15" s="7"/>
    </row>
    <row r="16" spans="2:32" x14ac:dyDescent="0.25">
      <c r="B16" s="6"/>
      <c r="C16" s="22" t="str">
        <f t="array" ref="C16" xml:space="preserve"> IF($B16="","",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16" s="8" t="str">
        <f>IF(C16="","",INDEX('2 Settings'!$K$12:$K$25,MATCH(Class23[[#This Row],[Grade%]],'2 Settings'!$J$12:$J$25,TRUE)))</f>
        <v/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7"/>
      <c r="Z16" s="7"/>
      <c r="AA16" s="7"/>
      <c r="AB16" s="7"/>
      <c r="AC16" s="7"/>
      <c r="AD16" s="7"/>
      <c r="AE16" s="7"/>
      <c r="AF16" s="7"/>
    </row>
    <row r="17" spans="2:32" x14ac:dyDescent="0.25">
      <c r="B17" s="6"/>
      <c r="C17" s="22" t="str">
        <f t="array" ref="C17" xml:space="preserve"> IF($B17="","",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17" s="8" t="str">
        <f>IF(C17="","",INDEX('2 Settings'!$K$12:$K$25,MATCH(Class23[[#This Row],[Grade%]],'2 Settings'!$J$12:$J$25,TRUE)))</f>
        <v/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7"/>
      <c r="Z17" s="7"/>
      <c r="AA17" s="7"/>
      <c r="AB17" s="7"/>
      <c r="AC17" s="7"/>
      <c r="AD17" s="7"/>
      <c r="AE17" s="7"/>
      <c r="AF17" s="7"/>
    </row>
    <row r="18" spans="2:32" x14ac:dyDescent="0.25">
      <c r="B18" s="6"/>
      <c r="C18" s="22" t="str">
        <f t="array" ref="C18" xml:space="preserve"> IF($B18="","",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18" s="8" t="str">
        <f>IF(C18="","",INDEX('2 Settings'!$K$12:$K$25,MATCH(Class23[[#This Row],[Grade%]],'2 Settings'!$J$12:$J$25,TRUE)))</f>
        <v/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7"/>
      <c r="Z18" s="7"/>
      <c r="AA18" s="7"/>
      <c r="AB18" s="7"/>
      <c r="AC18" s="7"/>
      <c r="AD18" s="7"/>
      <c r="AE18" s="7"/>
      <c r="AF18" s="7"/>
    </row>
    <row r="19" spans="2:32" x14ac:dyDescent="0.25">
      <c r="B19" s="6"/>
      <c r="C19" s="22" t="str">
        <f t="array" ref="C19" xml:space="preserve"> IF($B19="","",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19" s="8" t="str">
        <f>IF(C19="","",INDEX('2 Settings'!$K$12:$K$25,MATCH(Class23[[#This Row],[Grade%]],'2 Settings'!$J$12:$J$25,TRUE)))</f>
        <v/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7"/>
      <c r="Z19" s="7"/>
      <c r="AA19" s="7"/>
      <c r="AB19" s="7"/>
      <c r="AC19" s="7"/>
      <c r="AD19" s="7"/>
      <c r="AE19" s="7"/>
      <c r="AF19" s="7"/>
    </row>
    <row r="20" spans="2:32" x14ac:dyDescent="0.25">
      <c r="B20" s="6"/>
      <c r="C20" s="22" t="str">
        <f t="array" ref="C20" xml:space="preserve"> IF($B20="","",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20" s="8" t="str">
        <f>IF(C20="","",INDEX('2 Settings'!$K$12:$K$25,MATCH(Class23[[#This Row],[Grade%]],'2 Settings'!$J$12:$J$25,TRUE)))</f>
        <v/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7"/>
      <c r="Z20" s="7"/>
      <c r="AA20" s="7"/>
      <c r="AB20" s="7"/>
      <c r="AC20" s="7"/>
      <c r="AD20" s="7"/>
      <c r="AE20" s="7"/>
      <c r="AF20" s="7"/>
    </row>
    <row r="21" spans="2:32" x14ac:dyDescent="0.25">
      <c r="B21" s="6"/>
      <c r="C21" s="22" t="str">
        <f t="array" ref="C21" xml:space="preserve"> IF($B21="","",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21" s="8" t="str">
        <f>IF(C21="","",INDEX('2 Settings'!$K$12:$K$25,MATCH(Class23[[#This Row],[Grade%]],'2 Settings'!$J$12:$J$25,TRUE)))</f>
        <v/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7"/>
      <c r="Z21" s="7"/>
      <c r="AA21" s="7"/>
      <c r="AB21" s="7"/>
      <c r="AC21" s="7"/>
      <c r="AD21" s="7"/>
      <c r="AE21" s="7"/>
      <c r="AF21" s="7"/>
    </row>
    <row r="22" spans="2:32" x14ac:dyDescent="0.25">
      <c r="B22" s="6"/>
      <c r="C22" s="22" t="str">
        <f t="array" ref="C22" xml:space="preserve"> IF($B22="","",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22" s="8" t="str">
        <f>IF(C22="","",INDEX('2 Settings'!$K$12:$K$25,MATCH(Class23[[#This Row],[Grade%]],'2 Settings'!$J$12:$J$25,TRUE)))</f>
        <v/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7"/>
      <c r="Z22" s="7"/>
      <c r="AA22" s="7"/>
      <c r="AB22" s="7"/>
      <c r="AC22" s="7"/>
      <c r="AD22" s="7"/>
      <c r="AE22" s="7"/>
      <c r="AF22" s="7"/>
    </row>
    <row r="23" spans="2:32" x14ac:dyDescent="0.25">
      <c r="B23" s="6"/>
      <c r="C23" s="22" t="str">
        <f t="array" ref="C23" xml:space="preserve"> IF($B23="","",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23" s="8" t="str">
        <f>IF(C23="","",INDEX('2 Settings'!$K$12:$K$25,MATCH(Class23[[#This Row],[Grade%]],'2 Settings'!$J$12:$J$25,TRUE)))</f>
        <v/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7"/>
      <c r="Z23" s="7"/>
      <c r="AA23" s="7"/>
      <c r="AB23" s="7"/>
      <c r="AC23" s="7"/>
      <c r="AD23" s="7"/>
      <c r="AE23" s="7"/>
      <c r="AF23" s="7"/>
    </row>
    <row r="24" spans="2:32" x14ac:dyDescent="0.25">
      <c r="B24" s="6"/>
      <c r="C24" s="22" t="str">
        <f t="array" ref="C24" xml:space="preserve"> IF($B24="","",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24" s="8" t="str">
        <f>IF(C24="","",INDEX('2 Settings'!$K$12:$K$25,MATCH(Class23[[#This Row],[Grade%]],'2 Settings'!$J$12:$J$25,TRUE)))</f>
        <v/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7"/>
      <c r="Z24" s="7"/>
      <c r="AA24" s="7"/>
      <c r="AB24" s="7"/>
      <c r="AC24" s="7"/>
      <c r="AD24" s="7"/>
      <c r="AE24" s="7"/>
      <c r="AF24" s="7"/>
    </row>
    <row r="25" spans="2:32" x14ac:dyDescent="0.25">
      <c r="B25" s="6"/>
      <c r="C25" s="22" t="str">
        <f t="array" ref="C25" xml:space="preserve"> IF($B25="","",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25" s="8" t="str">
        <f>IF(C25="","",INDEX('2 Settings'!$K$12:$K$25,MATCH(Class23[[#This Row],[Grade%]],'2 Settings'!$J$12:$J$25,TRUE)))</f>
        <v/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7"/>
      <c r="Z25" s="7"/>
      <c r="AA25" s="7"/>
      <c r="AB25" s="7"/>
      <c r="AC25" s="7"/>
      <c r="AD25" s="7"/>
      <c r="AE25" s="7"/>
      <c r="AF25" s="7"/>
    </row>
    <row r="26" spans="2:32" x14ac:dyDescent="0.25">
      <c r="B26" s="6"/>
      <c r="C26" s="22" t="str">
        <f t="array" ref="C26" xml:space="preserve"> IF($B26="","",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26" s="8" t="str">
        <f>IF(C26="","",INDEX('2 Settings'!$K$12:$K$25,MATCH(Class23[[#This Row],[Grade%]],'2 Settings'!$J$12:$J$25,TRUE)))</f>
        <v/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7"/>
      <c r="Z26" s="7"/>
      <c r="AA26" s="7"/>
      <c r="AB26" s="7"/>
      <c r="AC26" s="7"/>
      <c r="AD26" s="7"/>
      <c r="AE26" s="7"/>
      <c r="AF26" s="7"/>
    </row>
    <row r="27" spans="2:32" x14ac:dyDescent="0.25">
      <c r="B27" s="6"/>
      <c r="C27" s="22" t="str">
        <f t="array" ref="C27" xml:space="preserve"> IF($B27="","",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27" s="8" t="str">
        <f>IF(C27="","",INDEX('2 Settings'!$K$12:$K$25,MATCH(Class23[[#This Row],[Grade%]],'2 Settings'!$J$12:$J$25,TRUE)))</f>
        <v/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7"/>
      <c r="Z27" s="7"/>
      <c r="AA27" s="7"/>
      <c r="AB27" s="7"/>
      <c r="AC27" s="7"/>
      <c r="AD27" s="7"/>
      <c r="AE27" s="7"/>
      <c r="AF27" s="7"/>
    </row>
    <row r="28" spans="2:32" x14ac:dyDescent="0.25">
      <c r="B28" s="6"/>
      <c r="C28" s="22" t="str">
        <f t="array" ref="C28" xml:space="preserve"> IF($B28="","",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28" s="8" t="str">
        <f>IF(C28="","",INDEX('2 Settings'!$K$12:$K$25,MATCH(Class23[[#This Row],[Grade%]],'2 Settings'!$J$12:$J$25,TRUE)))</f>
        <v/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7"/>
      <c r="Z28" s="7"/>
      <c r="AA28" s="7"/>
      <c r="AB28" s="7"/>
      <c r="AC28" s="7"/>
      <c r="AD28" s="7"/>
      <c r="AE28" s="7"/>
      <c r="AF28" s="7"/>
    </row>
    <row r="29" spans="2:32" x14ac:dyDescent="0.25">
      <c r="B29" s="6"/>
      <c r="C29" s="22" t="str">
        <f t="array" ref="C29" xml:space="preserve"> IF($B29="","",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29" s="8" t="str">
        <f>IF(C29="","",INDEX('2 Settings'!$K$12:$K$25,MATCH(Class23[[#This Row],[Grade%]],'2 Settings'!$J$12:$J$25,TRUE)))</f>
        <v/>
      </c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7"/>
      <c r="Z29" s="7"/>
      <c r="AA29" s="7"/>
      <c r="AB29" s="7"/>
      <c r="AC29" s="7"/>
      <c r="AD29" s="7"/>
      <c r="AE29" s="7"/>
      <c r="AF29" s="7"/>
    </row>
    <row r="30" spans="2:32" x14ac:dyDescent="0.25">
      <c r="B30" s="6"/>
      <c r="C30" s="22" t="str">
        <f t="array" ref="C30" xml:space="preserve"> IF($B30="","",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30" s="8" t="str">
        <f>IF(C30="","",INDEX('2 Settings'!$K$12:$K$25,MATCH(Class23[[#This Row],[Grade%]],'2 Settings'!$J$12:$J$25,TRUE)))</f>
        <v/>
      </c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7"/>
      <c r="Z30" s="7"/>
      <c r="AA30" s="7"/>
      <c r="AB30" s="7"/>
      <c r="AC30" s="7"/>
      <c r="AD30" s="7"/>
      <c r="AE30" s="7"/>
      <c r="AF30" s="7"/>
    </row>
    <row r="31" spans="2:32" x14ac:dyDescent="0.25">
      <c r="B31" s="6"/>
      <c r="C31" s="22" t="str">
        <f t="array" ref="C31" xml:space="preserve"> IF($B31="","",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31" s="8" t="str">
        <f>IF(C31="","",INDEX('2 Settings'!$K$12:$K$25,MATCH(Class23[[#This Row],[Grade%]],'2 Settings'!$J$12:$J$25,TRUE)))</f>
        <v/>
      </c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7"/>
      <c r="Z31" s="7"/>
      <c r="AA31" s="7"/>
      <c r="AB31" s="7"/>
      <c r="AC31" s="7"/>
      <c r="AD31" s="7"/>
      <c r="AE31" s="7"/>
      <c r="AF31" s="7"/>
    </row>
    <row r="32" spans="2:32" x14ac:dyDescent="0.25">
      <c r="B32" s="6"/>
      <c r="C32" s="22" t="str">
        <f t="array" ref="C32" xml:space="preserve"> IF($B32="","",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32" s="8" t="str">
        <f>IF(C32="","",INDEX('2 Settings'!$K$12:$K$25,MATCH(Class23[[#This Row],[Grade%]],'2 Settings'!$J$12:$J$25,TRUE)))</f>
        <v/>
      </c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7"/>
      <c r="Z32" s="7"/>
      <c r="AA32" s="7"/>
      <c r="AB32" s="7"/>
      <c r="AC32" s="7"/>
      <c r="AD32" s="7"/>
      <c r="AE32" s="7"/>
      <c r="AF32" s="7"/>
    </row>
    <row r="33" spans="2:32" x14ac:dyDescent="0.25">
      <c r="B33" s="6"/>
      <c r="C33" s="22" t="str">
        <f t="array" ref="C33" xml:space="preserve"> IF($B33="","",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33" s="8" t="str">
        <f>IF(C33="","",INDEX('2 Settings'!$K$12:$K$25,MATCH(Class23[[#This Row],[Grade%]],'2 Settings'!$J$12:$J$25,TRUE)))</f>
        <v/>
      </c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7"/>
      <c r="Z33" s="7"/>
      <c r="AA33" s="7"/>
      <c r="AB33" s="7"/>
      <c r="AC33" s="7"/>
      <c r="AD33" s="7"/>
      <c r="AE33" s="7"/>
      <c r="AF33" s="7"/>
    </row>
    <row r="34" spans="2:32" x14ac:dyDescent="0.25">
      <c r="B34" s="6"/>
      <c r="C34" s="22" t="str">
        <f t="array" ref="C34" xml:space="preserve"> IF($B34="","",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34" s="8" t="str">
        <f>IF(C34="","",INDEX('2 Settings'!$K$12:$K$25,MATCH(Class23[[#This Row],[Grade%]],'2 Settings'!$J$12:$J$25,TRUE)))</f>
        <v/>
      </c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7"/>
      <c r="Z34" s="7"/>
      <c r="AA34" s="7"/>
      <c r="AB34" s="7"/>
      <c r="AC34" s="7"/>
      <c r="AD34" s="7"/>
      <c r="AE34" s="7"/>
      <c r="AF34" s="7"/>
    </row>
    <row r="35" spans="2:32" x14ac:dyDescent="0.25">
      <c r="B35" s="6"/>
      <c r="C35" s="22" t="str">
        <f t="array" ref="C35" xml:space="preserve"> IF($B35="","",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35" s="8" t="str">
        <f>IF(C35="","",INDEX('2 Settings'!$K$12:$K$25,MATCH(Class23[[#This Row],[Grade%]],'2 Settings'!$J$12:$J$25,TRUE)))</f>
        <v/>
      </c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7"/>
      <c r="Z35" s="7"/>
      <c r="AA35" s="7"/>
      <c r="AB35" s="7"/>
      <c r="AC35" s="7"/>
      <c r="AD35" s="7"/>
      <c r="AE35" s="7"/>
      <c r="AF35" s="7"/>
    </row>
    <row r="36" spans="2:32" x14ac:dyDescent="0.25">
      <c r="B36" s="6"/>
      <c r="C36" s="22" t="str">
        <f t="array" ref="C36" xml:space="preserve"> IF($B36="","",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36" s="8" t="str">
        <f>IF(C36="","",INDEX('2 Settings'!$K$12:$K$25,MATCH(Class23[[#This Row],[Grade%]],'2 Settings'!$J$12:$J$25,TRUE)))</f>
        <v/>
      </c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7"/>
      <c r="Z36" s="7"/>
      <c r="AA36" s="7"/>
      <c r="AB36" s="7"/>
      <c r="AC36" s="7"/>
      <c r="AD36" s="7"/>
      <c r="AE36" s="7"/>
      <c r="AF36" s="7"/>
    </row>
    <row r="37" spans="2:32" x14ac:dyDescent="0.25">
      <c r="B37" s="6"/>
      <c r="C37" s="22" t="str">
        <f t="array" ref="C37" xml:space="preserve"> IF($B37="","",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37" s="8" t="str">
        <f>IF(C37="","",INDEX('2 Settings'!$K$12:$K$25,MATCH(Class23[[#This Row],[Grade%]],'2 Settings'!$J$12:$J$25,TRUE)))</f>
        <v/>
      </c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7"/>
      <c r="Z37" s="7"/>
      <c r="AA37" s="7"/>
      <c r="AB37" s="7"/>
      <c r="AC37" s="7"/>
      <c r="AD37" s="7"/>
      <c r="AE37" s="7"/>
      <c r="AF37" s="7"/>
    </row>
    <row r="38" spans="2:32" x14ac:dyDescent="0.25">
      <c r="B38" s="6"/>
      <c r="C38" s="22" t="str">
        <f t="array" ref="C38" xml:space="preserve"> IF($B38="","",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38" s="8" t="str">
        <f>IF(C38="","",INDEX('2 Settings'!$K$12:$K$25,MATCH(Class23[[#This Row],[Grade%]],'2 Settings'!$J$12:$J$25,TRUE)))</f>
        <v/>
      </c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7"/>
      <c r="Z38" s="7"/>
      <c r="AA38" s="7"/>
      <c r="AB38" s="7"/>
      <c r="AC38" s="7"/>
      <c r="AD38" s="7"/>
      <c r="AE38" s="7"/>
      <c r="AF38" s="7"/>
    </row>
    <row r="39" spans="2:32" x14ac:dyDescent="0.25">
      <c r="B39" s="6"/>
      <c r="C39" s="22" t="str">
        <f t="array" ref="C39" xml:space="preserve"> IF($B39="","",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39" s="44" t="str">
        <f>IF(C39="","",INDEX('2 Settings'!$K$12:$K$25,MATCH(Class23[[#This Row],[Grade%]],'2 Settings'!$J$12:$J$25,TRUE)))</f>
        <v/>
      </c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</row>
    <row r="40" spans="2:32" x14ac:dyDescent="0.25">
      <c r="B40" s="6"/>
      <c r="C40" s="22" t="str">
        <f t="array" ref="C40" xml:space="preserve"> IF($B40="","",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40" s="44" t="str">
        <f>IF(C40="","",INDEX('2 Settings'!$K$12:$K$25,MATCH(Class23[[#This Row],[Grade%]],'2 Settings'!$J$12:$J$25,TRUE)))</f>
        <v/>
      </c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spans="2:32" x14ac:dyDescent="0.25">
      <c r="B41" s="6"/>
      <c r="C41" s="22" t="str">
        <f t="array" ref="C41" xml:space="preserve"> IF($B41="","",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41" s="44" t="str">
        <f>IF(C41="","",INDEX('2 Settings'!$K$12:$K$25,MATCH(Class23[[#This Row],[Grade%]],'2 Settings'!$J$12:$J$25,TRUE)))</f>
        <v/>
      </c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</row>
    <row r="42" spans="2:32" x14ac:dyDescent="0.25">
      <c r="B42" s="6"/>
      <c r="C42" s="22" t="str">
        <f t="array" ref="C42" xml:space="preserve"> IF($B42="","",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42" s="44" t="str">
        <f>IF(C42="","",INDEX('2 Settings'!$K$12:$K$25,MATCH(Class23[[#This Row],[Grade%]],'2 Settings'!$J$12:$J$25,TRUE)))</f>
        <v/>
      </c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</row>
    <row r="43" spans="2:32" x14ac:dyDescent="0.25">
      <c r="B43" s="6"/>
      <c r="C43" s="22" t="str">
        <f t="array" ref="C43" xml:space="preserve"> IF($B43="","",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43" s="44" t="str">
        <f>IF(C43="","",INDEX('2 Settings'!$K$12:$K$25,MATCH(Class23[[#This Row],[Grade%]],'2 Settings'!$J$12:$J$25,TRUE)))</f>
        <v/>
      </c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</row>
    <row r="44" spans="2:32" x14ac:dyDescent="0.25">
      <c r="B44" s="6"/>
      <c r="C44" s="22" t="str">
        <f t="array" ref="C44" xml:space="preserve"> IF($B44="","",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44" s="44" t="str">
        <f>IF(C44="","",INDEX('2 Settings'!$K$12:$K$25,MATCH(Class23[[#This Row],[Grade%]],'2 Settings'!$J$12:$J$25,TRUE)))</f>
        <v/>
      </c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2:32" x14ac:dyDescent="0.25">
      <c r="B45" s="6"/>
      <c r="C45" s="22" t="str">
        <f t="array" ref="C45" xml:space="preserve"> IF($B45="","",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45" s="44" t="str">
        <f>IF(C45="","",INDEX('2 Settings'!$K$12:$K$25,MATCH(Class23[[#This Row],[Grade%]],'2 Settings'!$J$12:$J$25,TRUE)))</f>
        <v/>
      </c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spans="2:32" x14ac:dyDescent="0.25">
      <c r="B46" s="6"/>
      <c r="C46" s="22" t="str">
        <f t="array" ref="C46" xml:space="preserve"> IF($B46="","",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46" s="44" t="str">
        <f>IF(C46="","",INDEX('2 Settings'!$K$12:$K$25,MATCH(Class23[[#This Row],[Grade%]],'2 Settings'!$J$12:$J$25,TRUE)))</f>
        <v/>
      </c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</row>
    <row r="47" spans="2:32" x14ac:dyDescent="0.25">
      <c r="B47" s="6"/>
      <c r="C47" s="22" t="str">
        <f t="array" ref="C47" xml:space="preserve"> IF($B47="","",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47" s="44" t="str">
        <f>IF(C47="","",INDEX('2 Settings'!$K$12:$K$25,MATCH(Class23[[#This Row],[Grade%]],'2 Settings'!$J$12:$J$25,TRUE)))</f>
        <v/>
      </c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</row>
    <row r="48" spans="2:32" x14ac:dyDescent="0.25">
      <c r="B48" s="6"/>
      <c r="C48" s="22" t="str">
        <f t="array" ref="C48" xml:space="preserve"> IF($B48="","",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48" s="44" t="str">
        <f>IF(C48="","",INDEX('2 Settings'!$K$12:$K$25,MATCH(Class23[[#This Row],[Grade%]],'2 Settings'!$J$12:$J$25,TRUE)))</f>
        <v/>
      </c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</row>
    <row r="49" spans="2:24" x14ac:dyDescent="0.25">
      <c r="B49" s="6"/>
      <c r="C49" s="22" t="str">
        <f t="array" ref="C49" xml:space="preserve"> IF($B49="","",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49" s="44" t="str">
        <f>IF(C49="","",INDEX('2 Settings'!$K$12:$K$25,MATCH(Class23[[#This Row],[Grade%]],'2 Settings'!$J$12:$J$25,TRUE)))</f>
        <v/>
      </c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2:24" x14ac:dyDescent="0.25">
      <c r="B50" s="6"/>
      <c r="C50" s="22" t="str">
        <f t="array" ref="C50" xml:space="preserve"> IF($B50="","",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50" s="44" t="str">
        <f>IF(C50="","",INDEX('2 Settings'!$K$12:$K$25,MATCH(Class23[[#This Row],[Grade%]],'2 Settings'!$J$12:$J$25,TRUE)))</f>
        <v/>
      </c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</row>
    <row r="51" spans="2:24" x14ac:dyDescent="0.25">
      <c r="B51" s="6"/>
      <c r="C51" s="22" t="str">
        <f t="array" ref="C51" xml:space="preserve"> IF($B51="","",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51" s="44" t="str">
        <f>IF(C51="","",INDEX('2 Settings'!$K$12:$K$25,MATCH(Class23[[#This Row],[Grade%]],'2 Settings'!$J$12:$J$25,TRUE)))</f>
        <v/>
      </c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</row>
    <row r="52" spans="2:24" x14ac:dyDescent="0.25">
      <c r="B52" s="6"/>
      <c r="C52" s="22" t="str">
        <f t="array" ref="C52" xml:space="preserve"> IF($B52="","",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52" s="44" t="str">
        <f>IF(C52="","",INDEX('2 Settings'!$K$12:$K$25,MATCH(Class23[[#This Row],[Grade%]],'2 Settings'!$J$12:$J$25,TRUE)))</f>
        <v/>
      </c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</row>
    <row r="53" spans="2:24" x14ac:dyDescent="0.25">
      <c r="B53" s="6"/>
      <c r="C53" s="22" t="str">
        <f t="array" ref="C53" xml:space="preserve"> IF($B53="","",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53" s="44" t="str">
        <f>IF(C53="","",INDEX('2 Settings'!$K$12:$K$25,MATCH(Class23[[#This Row],[Grade%]],'2 Settings'!$J$12:$J$25,TRUE)))</f>
        <v/>
      </c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2:24" x14ac:dyDescent="0.25">
      <c r="B54" s="6"/>
      <c r="C54" s="22" t="str">
        <f t="array" ref="C54" xml:space="preserve"> IF($B54="","",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54" s="44" t="str">
        <f>IF(C54="","",INDEX('2 Settings'!$K$12:$K$25,MATCH(Class23[[#This Row],[Grade%]],'2 Settings'!$J$12:$J$25,TRUE)))</f>
        <v/>
      </c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2:24" x14ac:dyDescent="0.25">
      <c r="B55" s="6"/>
      <c r="C55" s="22" t="str">
        <f t="array" ref="C55" xml:space="preserve"> IF($B55="","",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55" s="44" t="str">
        <f>IF(C55="","",INDEX('2 Settings'!$K$12:$K$25,MATCH(Class23[[#This Row],[Grade%]],'2 Settings'!$J$12:$J$25,TRUE)))</f>
        <v/>
      </c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</row>
    <row r="56" spans="2:24" x14ac:dyDescent="0.25">
      <c r="B56" s="6"/>
      <c r="C56" s="22" t="str">
        <f t="array" ref="C56" xml:space="preserve"> IF($B56="","",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56" s="44" t="str">
        <f>IF(C56="","",INDEX('2 Settings'!$K$12:$K$25,MATCH(Class23[[#This Row],[Grade%]],'2 Settings'!$J$12:$J$25,TRUE)))</f>
        <v/>
      </c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</row>
    <row r="57" spans="2:24" x14ac:dyDescent="0.25">
      <c r="B57" s="6"/>
      <c r="C57" s="22" t="str">
        <f t="array" ref="C57" xml:space="preserve"> IF($B57="","",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57" s="44" t="str">
        <f>IF(C57="","",INDEX('2 Settings'!$K$12:$K$25,MATCH(Class23[[#This Row],[Grade%]],'2 Settings'!$J$12:$J$25,TRUE)))</f>
        <v/>
      </c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2:24" x14ac:dyDescent="0.25">
      <c r="B58" s="6"/>
      <c r="C58" s="22" t="str">
        <f t="array" ref="C58" xml:space="preserve"> IF($B58="","",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58" s="44" t="str">
        <f>IF(C58="","",INDEX('2 Settings'!$K$12:$K$25,MATCH(Class23[[#This Row],[Grade%]],'2 Settings'!$J$12:$J$25,TRUE)))</f>
        <v/>
      </c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</row>
    <row r="59" spans="2:24" x14ac:dyDescent="0.25">
      <c r="B59" s="6"/>
      <c r="C59" s="22" t="str">
        <f t="array" ref="C59" xml:space="preserve"> IF($B59="","",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59" s="44" t="str">
        <f>IF(C59="","",INDEX('2 Settings'!$K$12:$K$25,MATCH(Class23[[#This Row],[Grade%]],'2 Settings'!$J$12:$J$25,TRUE)))</f>
        <v/>
      </c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2:24" x14ac:dyDescent="0.25">
      <c r="B60" s="6"/>
      <c r="C60" s="22" t="str">
        <f t="array" ref="C60" xml:space="preserve"> IF($B60="","",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60" s="44" t="str">
        <f>IF(C60="","",INDEX('2 Settings'!$K$12:$K$25,MATCH(Class23[[#This Row],[Grade%]],'2 Settings'!$J$12:$J$25,TRUE)))</f>
        <v/>
      </c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2:24" x14ac:dyDescent="0.25">
      <c r="B61" s="6"/>
      <c r="C61" s="22" t="str">
        <f t="array" ref="C61" xml:space="preserve"> IF($B61="","",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61" s="44" t="str">
        <f>IF(C61="","",INDEX('2 Settings'!$K$12:$K$25,MATCH(Class23[[#This Row],[Grade%]],'2 Settings'!$J$12:$J$25,TRUE)))</f>
        <v/>
      </c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2:24" x14ac:dyDescent="0.25">
      <c r="B62" s="6"/>
      <c r="C62" s="22" t="str">
        <f t="array" ref="C62" xml:space="preserve"> IF($B62="","",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62" s="44" t="str">
        <f>IF(C62="","",INDEX('2 Settings'!$K$12:$K$25,MATCH(Class23[[#This Row],[Grade%]],'2 Settings'!$J$12:$J$25,TRUE)))</f>
        <v/>
      </c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2:24" x14ac:dyDescent="0.25">
      <c r="B63" s="6"/>
      <c r="C63" s="22" t="str">
        <f t="array" ref="C63" xml:space="preserve"> IF($B63="","",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63" s="44" t="str">
        <f>IF(C63="","",INDEX('2 Settings'!$K$12:$K$25,MATCH(Class23[[#This Row],[Grade%]],'2 Settings'!$J$12:$J$25,TRUE)))</f>
        <v/>
      </c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2:24" x14ac:dyDescent="0.25">
      <c r="B64" s="6"/>
      <c r="C64" s="22" t="str">
        <f t="array" ref="C64" xml:space="preserve"> IF($B64="","",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64" s="44" t="str">
        <f>IF(C64="","",INDEX('2 Settings'!$K$12:$K$25,MATCH(Class23[[#This Row],[Grade%]],'2 Settings'!$J$12:$J$25,TRUE)))</f>
        <v/>
      </c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2:24" x14ac:dyDescent="0.25">
      <c r="B65" s="6"/>
      <c r="C65" s="22" t="str">
        <f t="array" ref="C65" xml:space="preserve"> IF($B65="","",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65" s="44" t="str">
        <f>IF(C65="","",INDEX('2 Settings'!$K$12:$K$25,MATCH(Class23[[#This Row],[Grade%]],'2 Settings'!$J$12:$J$25,TRUE)))</f>
        <v/>
      </c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2:24" x14ac:dyDescent="0.25">
      <c r="B66" s="6"/>
      <c r="C66" s="22" t="str">
        <f t="array" ref="C66" xml:space="preserve"> IF($B66="","",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66" s="44" t="str">
        <f>IF(C66="","",INDEX('2 Settings'!$K$12:$K$25,MATCH(Class23[[#This Row],[Grade%]],'2 Settings'!$J$12:$J$25,TRUE)))</f>
        <v/>
      </c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2:24" x14ac:dyDescent="0.25">
      <c r="B67" s="6"/>
      <c r="C67" s="22" t="str">
        <f t="array" ref="C67" xml:space="preserve"> IF($B67="","",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67" s="44" t="str">
        <f>IF(C67="","",INDEX('2 Settings'!$K$12:$K$25,MATCH(Class23[[#This Row],[Grade%]],'2 Settings'!$J$12:$J$25,TRUE)))</f>
        <v/>
      </c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2:24" x14ac:dyDescent="0.25">
      <c r="B68" s="6"/>
      <c r="C68" s="22" t="str">
        <f t="array" ref="C68" xml:space="preserve"> IF($B68="","",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68" s="44" t="str">
        <f>IF(C68="","",INDEX('2 Settings'!$K$12:$K$25,MATCH(Class23[[#This Row],[Grade%]],'2 Settings'!$J$12:$J$25,TRUE)))</f>
        <v/>
      </c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</row>
    <row r="69" spans="2:24" x14ac:dyDescent="0.25">
      <c r="B69" s="6"/>
      <c r="C69" s="22" t="str">
        <f t="array" ref="C69" xml:space="preserve"> IF($B69="","",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69" s="44" t="str">
        <f>IF(C69="","",INDEX('2 Settings'!$K$12:$K$25,MATCH(Class23[[#This Row],[Grade%]],'2 Settings'!$J$12:$J$25,TRUE)))</f>
        <v/>
      </c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</row>
    <row r="70" spans="2:24" x14ac:dyDescent="0.25">
      <c r="B70" s="6"/>
      <c r="C70" s="22" t="str">
        <f t="array" ref="C70" xml:space="preserve"> IF($B70="","",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70" s="44" t="str">
        <f>IF(C70="","",INDEX('2 Settings'!$K$12:$K$25,MATCH(Class23[[#This Row],[Grade%]],'2 Settings'!$J$12:$J$25,TRUE)))</f>
        <v/>
      </c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</row>
    <row r="71" spans="2:24" x14ac:dyDescent="0.25">
      <c r="B71" s="6"/>
      <c r="C71" s="22" t="str">
        <f t="array" ref="C71" xml:space="preserve"> IF($B71="","",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71" s="44" t="str">
        <f>IF(C71="","",INDEX('2 Settings'!$K$12:$K$25,MATCH(Class23[[#This Row],[Grade%]],'2 Settings'!$J$12:$J$25,TRUE)))</f>
        <v/>
      </c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</row>
    <row r="72" spans="2:24" x14ac:dyDescent="0.25">
      <c r="B72" s="6"/>
      <c r="C72" s="22" t="str">
        <f t="array" ref="C72" xml:space="preserve"> IF($B72="","",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72" s="44" t="str">
        <f>IF(C72="","",INDEX('2 Settings'!$K$12:$K$25,MATCH(Class23[[#This Row],[Grade%]],'2 Settings'!$J$12:$J$25,TRUE)))</f>
        <v/>
      </c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</row>
    <row r="73" spans="2:24" x14ac:dyDescent="0.25">
      <c r="B73" s="6"/>
      <c r="C73" s="22" t="str">
        <f t="array" ref="C73" xml:space="preserve"> IF($B73="","",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73" s="44" t="str">
        <f>IF(C73="","",INDEX('2 Settings'!$K$12:$K$25,MATCH(Class23[[#This Row],[Grade%]],'2 Settings'!$J$12:$J$25,TRUE)))</f>
        <v/>
      </c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</row>
    <row r="74" spans="2:24" x14ac:dyDescent="0.25">
      <c r="B74" s="6"/>
      <c r="C74" s="22" t="str">
        <f t="array" ref="C74" xml:space="preserve"> IF($B74="","",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74" s="44" t="str">
        <f>IF(C74="","",INDEX('2 Settings'!$K$12:$K$25,MATCH(Class23[[#This Row],[Grade%]],'2 Settings'!$J$12:$J$25,TRUE)))</f>
        <v/>
      </c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</row>
    <row r="75" spans="2:24" x14ac:dyDescent="0.25">
      <c r="B75" s="6"/>
      <c r="C75" s="22" t="str">
        <f t="array" ref="C75" xml:space="preserve"> IF($B75="","",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75" s="44" t="str">
        <f>IF(C75="","",INDEX('2 Settings'!$K$12:$K$25,MATCH(Class23[[#This Row],[Grade%]],'2 Settings'!$J$12:$J$25,TRUE)))</f>
        <v/>
      </c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</row>
    <row r="76" spans="2:24" x14ac:dyDescent="0.25">
      <c r="B76" s="6"/>
      <c r="C76" s="22" t="str">
        <f t="array" ref="C76" xml:space="preserve"> IF($B76="","",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76" s="44" t="str">
        <f>IF(C76="","",INDEX('2 Settings'!$K$12:$K$25,MATCH(Class23[[#This Row],[Grade%]],'2 Settings'!$J$12:$J$25,TRUE)))</f>
        <v/>
      </c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</row>
    <row r="77" spans="2:24" x14ac:dyDescent="0.25">
      <c r="B77" s="6"/>
      <c r="C77" s="22" t="str">
        <f t="array" ref="C77" xml:space="preserve"> IF($B77="","",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77" s="44" t="str">
        <f>IF(C77="","",INDEX('2 Settings'!$K$12:$K$25,MATCH(Class23[[#This Row],[Grade%]],'2 Settings'!$J$12:$J$25,TRUE)))</f>
        <v/>
      </c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</row>
    <row r="78" spans="2:24" x14ac:dyDescent="0.25">
      <c r="B78" s="6"/>
      <c r="C78" s="22" t="str">
        <f t="array" ref="C78" xml:space="preserve"> IF($B78="","",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78" s="44" t="str">
        <f>IF(C78="","",INDEX('2 Settings'!$K$12:$K$25,MATCH(Class23[[#This Row],[Grade%]],'2 Settings'!$J$12:$J$25,TRUE)))</f>
        <v/>
      </c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</row>
    <row r="79" spans="2:24" x14ac:dyDescent="0.25">
      <c r="B79" s="6"/>
      <c r="C79" s="22" t="str">
        <f t="array" ref="C79" xml:space="preserve"> IF($B79="","",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79" s="44" t="str">
        <f>IF(C79="","",INDEX('2 Settings'!$K$12:$K$25,MATCH(Class23[[#This Row],[Grade%]],'2 Settings'!$J$12:$J$25,TRUE)))</f>
        <v/>
      </c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</row>
    <row r="80" spans="2:24" x14ac:dyDescent="0.25">
      <c r="B80" s="6"/>
      <c r="C80" s="22" t="str">
        <f t="array" ref="C80" xml:space="preserve"> IF($B80="","",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80" s="44" t="str">
        <f>IF(C80="","",INDEX('2 Settings'!$K$12:$K$25,MATCH(Class23[[#This Row],[Grade%]],'2 Settings'!$J$12:$J$25,TRUE)))</f>
        <v/>
      </c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</row>
    <row r="81" spans="2:24" x14ac:dyDescent="0.25">
      <c r="B81" s="6"/>
      <c r="C81" s="22" t="str">
        <f t="array" ref="C81" xml:space="preserve"> IF($B81="","",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81" s="44" t="str">
        <f>IF(C81="","",INDEX('2 Settings'!$K$12:$K$25,MATCH(Class23[[#This Row],[Grade%]],'2 Settings'!$J$12:$J$25,TRUE)))</f>
        <v/>
      </c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</row>
    <row r="82" spans="2:24" x14ac:dyDescent="0.25">
      <c r="B82" s="6"/>
      <c r="C82" s="22" t="str">
        <f t="array" ref="C82" xml:space="preserve"> IF($B82="","",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82" s="44" t="str">
        <f>IF(C82="","",INDEX('2 Settings'!$K$12:$K$25,MATCH(Class23[[#This Row],[Grade%]],'2 Settings'!$J$12:$J$25,TRUE)))</f>
        <v/>
      </c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</row>
    <row r="83" spans="2:24" x14ac:dyDescent="0.25">
      <c r="B83" s="6"/>
      <c r="C83" s="22" t="str">
        <f t="array" ref="C83" xml:space="preserve"> IF($B83="","",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83" s="44" t="str">
        <f>IF(C83="","",INDEX('2 Settings'!$K$12:$K$25,MATCH(Class23[[#This Row],[Grade%]],'2 Settings'!$J$12:$J$25,TRUE)))</f>
        <v/>
      </c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</row>
    <row r="84" spans="2:24" x14ac:dyDescent="0.25">
      <c r="B84" s="6"/>
      <c r="C84" s="22" t="str">
        <f t="array" ref="C84" xml:space="preserve"> IF($B84="","",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84" s="44" t="str">
        <f>IF(C84="","",INDEX('2 Settings'!$K$12:$K$25,MATCH(Class23[[#This Row],[Grade%]],'2 Settings'!$J$12:$J$25,TRUE)))</f>
        <v/>
      </c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</row>
    <row r="85" spans="2:24" x14ac:dyDescent="0.25">
      <c r="B85" s="6"/>
      <c r="C85" s="22" t="str">
        <f t="array" ref="C85" xml:space="preserve"> IF($B85="","",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85" s="44" t="str">
        <f>IF(C85="","",INDEX('2 Settings'!$K$12:$K$25,MATCH(Class23[[#This Row],[Grade%]],'2 Settings'!$J$12:$J$25,TRUE)))</f>
        <v/>
      </c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</row>
    <row r="86" spans="2:24" x14ac:dyDescent="0.25">
      <c r="B86" s="6"/>
      <c r="C86" s="22" t="str">
        <f t="array" ref="C86" xml:space="preserve"> IF($B86="","",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86" s="44" t="str">
        <f>IF(C86="","",INDEX('2 Settings'!$K$12:$K$25,MATCH(Class23[[#This Row],[Grade%]],'2 Settings'!$J$12:$J$25,TRUE)))</f>
        <v/>
      </c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</row>
    <row r="87" spans="2:24" x14ac:dyDescent="0.25">
      <c r="B87" s="6"/>
      <c r="C87" s="22" t="str">
        <f t="array" ref="C87" xml:space="preserve"> IF($B87="","",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87" s="44" t="str">
        <f>IF(C87="","",INDEX('2 Settings'!$K$12:$K$25,MATCH(Class23[[#This Row],[Grade%]],'2 Settings'!$J$12:$J$25,TRUE)))</f>
        <v/>
      </c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</row>
    <row r="88" spans="2:24" x14ac:dyDescent="0.25">
      <c r="B88" s="6"/>
      <c r="C88" s="22" t="str">
        <f t="array" ref="C88" xml:space="preserve"> IF($B88="","",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88" s="44" t="str">
        <f>IF(C88="","",INDEX('2 Settings'!$K$12:$K$25,MATCH(Class23[[#This Row],[Grade%]],'2 Settings'!$J$12:$J$25,TRUE)))</f>
        <v/>
      </c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</row>
    <row r="89" spans="2:24" x14ac:dyDescent="0.25">
      <c r="B89" s="6"/>
      <c r="C89" s="22" t="str">
        <f t="array" ref="C89" xml:space="preserve"> IF($B89="","",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89" s="44" t="str">
        <f>IF(C89="","",INDEX('2 Settings'!$K$12:$K$25,MATCH(Class23[[#This Row],[Grade%]],'2 Settings'!$J$12:$J$25,TRUE)))</f>
        <v/>
      </c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</row>
    <row r="90" spans="2:24" x14ac:dyDescent="0.25">
      <c r="B90" s="6"/>
      <c r="C90" s="22" t="str">
        <f t="array" ref="C90" xml:space="preserve"> IF($B90="","",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90" s="44" t="str">
        <f>IF(C90="","",INDEX('2 Settings'!$K$12:$K$25,MATCH(Class23[[#This Row],[Grade%]],'2 Settings'!$J$12:$J$25,TRUE)))</f>
        <v/>
      </c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</row>
    <row r="91" spans="2:24" x14ac:dyDescent="0.25">
      <c r="B91" s="6"/>
      <c r="C91" s="22" t="str">
        <f t="array" ref="C91" xml:space="preserve"> IF($B91="","",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91" s="44" t="str">
        <f>IF(C91="","",INDEX('2 Settings'!$K$12:$K$25,MATCH(Class23[[#This Row],[Grade%]],'2 Settings'!$J$12:$J$25,TRUE)))</f>
        <v/>
      </c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</row>
    <row r="92" spans="2:24" x14ac:dyDescent="0.25">
      <c r="B92" s="6"/>
      <c r="C92" s="22" t="str">
        <f t="array" ref="C92" xml:space="preserve"> IF($B92="","",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92" s="44" t="str">
        <f>IF(C92="","",INDEX('2 Settings'!$K$12:$K$25,MATCH(Class23[[#This Row],[Grade%]],'2 Settings'!$J$12:$J$25,TRUE)))</f>
        <v/>
      </c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</row>
    <row r="93" spans="2:24" x14ac:dyDescent="0.25">
      <c r="B93" s="6"/>
      <c r="C93" s="22" t="str">
        <f t="array" ref="C93" xml:space="preserve"> IF($B93="","",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93" s="44" t="str">
        <f>IF(C93="","",INDEX('2 Settings'!$K$12:$K$25,MATCH(Class23[[#This Row],[Grade%]],'2 Settings'!$J$12:$J$25,TRUE)))</f>
        <v/>
      </c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</row>
    <row r="94" spans="2:24" x14ac:dyDescent="0.25">
      <c r="B94" s="6"/>
      <c r="C94" s="22" t="str">
        <f t="array" ref="C94" xml:space="preserve"> IF($B94="","",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94" s="44" t="str">
        <f>IF(C94="","",INDEX('2 Settings'!$K$12:$K$25,MATCH(Class23[[#This Row],[Grade%]],'2 Settings'!$J$12:$J$25,TRUE)))</f>
        <v/>
      </c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</row>
    <row r="95" spans="2:24" x14ac:dyDescent="0.25">
      <c r="B95" s="6"/>
      <c r="C95" s="22" t="str">
        <f t="array" ref="C95" xml:space="preserve"> IF($B95="","",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95" s="44" t="str">
        <f>IF(C95="","",INDEX('2 Settings'!$K$12:$K$25,MATCH(Class23[[#This Row],[Grade%]],'2 Settings'!$J$12:$J$25,TRUE)))</f>
        <v/>
      </c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</row>
    <row r="96" spans="2:24" x14ac:dyDescent="0.25">
      <c r="B96" s="6"/>
      <c r="C96" s="22" t="str">
        <f t="array" ref="C96" xml:space="preserve"> IF($B96="","",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96" s="44" t="str">
        <f>IF(C96="","",INDEX('2 Settings'!$K$12:$K$25,MATCH(Class23[[#This Row],[Grade%]],'2 Settings'!$J$12:$J$25,TRUE)))</f>
        <v/>
      </c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</row>
    <row r="97" spans="2:24" x14ac:dyDescent="0.25">
      <c r="B97" s="6"/>
      <c r="C97" s="22" t="str">
        <f t="array" ref="C97" xml:space="preserve"> IF($B97="","",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97" s="44" t="str">
        <f>IF(C97="","",INDEX('2 Settings'!$K$12:$K$25,MATCH(Class23[[#This Row],[Grade%]],'2 Settings'!$J$12:$J$25,TRUE)))</f>
        <v/>
      </c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</row>
    <row r="98" spans="2:24" x14ac:dyDescent="0.25">
      <c r="B98" s="6"/>
      <c r="C98" s="22" t="str">
        <f t="array" ref="C98" xml:space="preserve"> IF($B98="","",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98" s="44" t="str">
        <f>IF(C98="","",INDEX('2 Settings'!$K$12:$K$25,MATCH(Class23[[#This Row],[Grade%]],'2 Settings'!$J$12:$J$25,TRUE)))</f>
        <v/>
      </c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</row>
    <row r="99" spans="2:24" x14ac:dyDescent="0.25">
      <c r="B99" s="6"/>
      <c r="C99" s="22" t="str">
        <f t="array" ref="C99" xml:space="preserve"> IF($B99="","",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99" s="44" t="str">
        <f>IF(C99="","",INDEX('2 Settings'!$K$12:$K$25,MATCH(Class23[[#This Row],[Grade%]],'2 Settings'!$J$12:$J$25,TRUE)))</f>
        <v/>
      </c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</row>
    <row r="100" spans="2:24" x14ac:dyDescent="0.25">
      <c r="B100" s="6"/>
      <c r="C100" s="22" t="str">
        <f t="array" ref="C100" xml:space="preserve"> IF($B100="","",  IF($D$1=0,"", IF(AND(COUNTIFS(Class23[[#This Row],[Input1]:[Input20]],0,$E$11:$X$11,TRUE)&gt;0,SUM(Class23[[#This Row],[Input1]:[Input20]])=0   ),0,    IF(COUNT(Class23[[#This Row],[Input1]:[Input20]])=0,"",   IF( SUM(Class23[[#This Row],[Input1]:[Input20]]*$E$11:$X$11) =0,"", IFERROR(SUM(IF($E$11:$X$11=TRUE,IF(Class23[[#This Row],[Input1]:[Input20]]&lt;&gt;"",Class23[[#This Row],[Input1]:[Input20]]/$E$7:$X$7*$E$9:$X$9,"")))/SUM(IF($E$11:$X$11=TRUE,IF(ISNUMBER(Class23[[#This Row],[Input1]:[Input20]]),$E$9:$X$9,""))),0))))))</f>
        <v/>
      </c>
      <c r="D100" s="44" t="str">
        <f>IF(C100="","",INDEX('2 Settings'!$K$12:$K$25,MATCH(Class23[[#This Row],[Grade%]],'2 Settings'!$J$12:$J$25,TRUE)))</f>
        <v/>
      </c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</row>
  </sheetData>
  <sheetProtection algorithmName="SHA-512" hashValue="slf0AF6X8OjfnFWO3Ije122XvWMndmC9ILtYwNUxW/IV0Ec2BFHjwfkrcBH+kHqiD5zF2hWYGGNNA2cZGirIKg==" saltValue="3Kvl/0eGtzMshoNCVVu3gg==" spinCount="100000" sheet="1" objects="1" scenarios="1" insertRows="0" selectLockedCells="1"/>
  <mergeCells count="1">
    <mergeCell ref="B1:C1"/>
  </mergeCells>
  <conditionalFormatting sqref="E13:X13">
    <cfRule type="expression" dxfId="36" priority="10">
      <formula>LEFT(E13,5)&lt;&gt;"Input"</formula>
    </cfRule>
  </conditionalFormatting>
  <conditionalFormatting sqref="E14:X100">
    <cfRule type="expression" dxfId="35" priority="2">
      <formula>E14&gt;=E$7</formula>
    </cfRule>
    <cfRule type="expression" dxfId="34" priority="9">
      <formula>AND(E14&lt;E$8,$B14&lt;&gt;"",highlight=TRUE,E14&lt;&gt;"")</formula>
    </cfRule>
  </conditionalFormatting>
  <conditionalFormatting sqref="E7:X7 E9:X11">
    <cfRule type="expression" dxfId="33" priority="7">
      <formula>AND(E$11=TRUE,OR(E$7="",E$8="",E$9=""))</formula>
    </cfRule>
    <cfRule type="expression" dxfId="32" priority="8">
      <formula>AND(E$11=FALSE,COUNTA(E$7:E$11)=5)</formula>
    </cfRule>
  </conditionalFormatting>
  <conditionalFormatting sqref="C14:D100">
    <cfRule type="expression" dxfId="31" priority="6">
      <formula>ISERROR(C14)</formula>
    </cfRule>
  </conditionalFormatting>
  <conditionalFormatting sqref="E1:X1">
    <cfRule type="expression" dxfId="30" priority="5">
      <formula>AND(E1&lt;&gt;"")</formula>
    </cfRule>
  </conditionalFormatting>
  <conditionalFormatting sqref="E8:X8">
    <cfRule type="expression" dxfId="29" priority="3">
      <formula>AND(E$11=TRUE,OR(E$7="",E$8="",E$9=""))</formula>
    </cfRule>
    <cfRule type="expression" dxfId="28" priority="4">
      <formula>AND(E$11=FALSE,COUNTA(E$7:E$11)=5)</formula>
    </cfRule>
  </conditionalFormatting>
  <conditionalFormatting sqref="B14:B100">
    <cfRule type="expression" dxfId="27" priority="1">
      <formula>$D$2=TRUE</formula>
    </cfRule>
  </conditionalFormatting>
  <pageMargins left="0.7" right="0.7" top="0.75" bottom="0.75" header="0.3" footer="0.3"/>
  <pageSetup orientation="portrait" horizontalDpi="200" verticalDpi="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Check Box 1">
              <controlPr defaultSize="0" autoFill="0" autoLine="0" autoPict="0">
                <anchor moveWithCells="1">
                  <from>
                    <xdr:col>4</xdr:col>
                    <xdr:colOff>219075</xdr:colOff>
                    <xdr:row>10</xdr:row>
                    <xdr:rowOff>0</xdr:rowOff>
                  </from>
                  <to>
                    <xdr:col>4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5" name="Check Box 2">
              <controlPr defaultSize="0" autoFill="0" autoLine="0" autoPict="0">
                <anchor moveWithCells="1">
                  <from>
                    <xdr:col>5</xdr:col>
                    <xdr:colOff>219075</xdr:colOff>
                    <xdr:row>10</xdr:row>
                    <xdr:rowOff>0</xdr:rowOff>
                  </from>
                  <to>
                    <xdr:col>5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6" name="Check Box 3">
              <controlPr defaultSize="0" autoFill="0" autoLine="0" autoPict="0">
                <anchor moveWithCells="1">
                  <from>
                    <xdr:col>6</xdr:col>
                    <xdr:colOff>219075</xdr:colOff>
                    <xdr:row>10</xdr:row>
                    <xdr:rowOff>0</xdr:rowOff>
                  </from>
                  <to>
                    <xdr:col>6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4" r:id="rId7" name="Check Box 4">
              <controlPr defaultSize="0" autoFill="0" autoLine="0" autoPict="0">
                <anchor moveWithCells="1">
                  <from>
                    <xdr:col>7</xdr:col>
                    <xdr:colOff>219075</xdr:colOff>
                    <xdr:row>10</xdr:row>
                    <xdr:rowOff>0</xdr:rowOff>
                  </from>
                  <to>
                    <xdr:col>7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5" r:id="rId8" name="Check Box 5">
              <controlPr defaultSize="0" autoFill="0" autoLine="0" autoPict="0">
                <anchor moveWithCells="1">
                  <from>
                    <xdr:col>8</xdr:col>
                    <xdr:colOff>219075</xdr:colOff>
                    <xdr:row>10</xdr:row>
                    <xdr:rowOff>0</xdr:rowOff>
                  </from>
                  <to>
                    <xdr:col>8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6" r:id="rId9" name="Check Box 6">
              <controlPr defaultSize="0" autoFill="0" autoLine="0" autoPict="0">
                <anchor moveWithCells="1">
                  <from>
                    <xdr:col>9</xdr:col>
                    <xdr:colOff>219075</xdr:colOff>
                    <xdr:row>10</xdr:row>
                    <xdr:rowOff>0</xdr:rowOff>
                  </from>
                  <to>
                    <xdr:col>9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7" r:id="rId10" name="Check Box 7">
              <controlPr defaultSize="0" autoFill="0" autoLine="0" autoPict="0">
                <anchor moveWithCells="1">
                  <from>
                    <xdr:col>10</xdr:col>
                    <xdr:colOff>219075</xdr:colOff>
                    <xdr:row>10</xdr:row>
                    <xdr:rowOff>0</xdr:rowOff>
                  </from>
                  <to>
                    <xdr:col>10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8" r:id="rId11" name="Check Box 8">
              <controlPr defaultSize="0" autoFill="0" autoLine="0" autoPict="0">
                <anchor moveWithCells="1">
                  <from>
                    <xdr:col>11</xdr:col>
                    <xdr:colOff>219075</xdr:colOff>
                    <xdr:row>10</xdr:row>
                    <xdr:rowOff>0</xdr:rowOff>
                  </from>
                  <to>
                    <xdr:col>11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9" r:id="rId12" name="Check Box 9">
              <controlPr defaultSize="0" autoFill="0" autoLine="0" autoPict="0">
                <anchor moveWithCells="1">
                  <from>
                    <xdr:col>12</xdr:col>
                    <xdr:colOff>219075</xdr:colOff>
                    <xdr:row>10</xdr:row>
                    <xdr:rowOff>0</xdr:rowOff>
                  </from>
                  <to>
                    <xdr:col>12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0" r:id="rId13" name="Check Box 10">
              <controlPr defaultSize="0" autoFill="0" autoLine="0" autoPict="0">
                <anchor moveWithCells="1">
                  <from>
                    <xdr:col>13</xdr:col>
                    <xdr:colOff>219075</xdr:colOff>
                    <xdr:row>10</xdr:row>
                    <xdr:rowOff>0</xdr:rowOff>
                  </from>
                  <to>
                    <xdr:col>13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1" r:id="rId14" name="Check Box 11">
              <controlPr defaultSize="0" autoFill="0" autoLine="0" autoPict="0">
                <anchor moveWithCells="1">
                  <from>
                    <xdr:col>14</xdr:col>
                    <xdr:colOff>219075</xdr:colOff>
                    <xdr:row>10</xdr:row>
                    <xdr:rowOff>0</xdr:rowOff>
                  </from>
                  <to>
                    <xdr:col>14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2" r:id="rId15" name="Check Box 12">
              <controlPr defaultSize="0" autoFill="0" autoLine="0" autoPict="0">
                <anchor moveWithCells="1">
                  <from>
                    <xdr:col>15</xdr:col>
                    <xdr:colOff>219075</xdr:colOff>
                    <xdr:row>10</xdr:row>
                    <xdr:rowOff>0</xdr:rowOff>
                  </from>
                  <to>
                    <xdr:col>15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3" r:id="rId16" name="Check Box 13">
              <controlPr defaultSize="0" autoFill="0" autoLine="0" autoPict="0">
                <anchor moveWithCells="1">
                  <from>
                    <xdr:col>16</xdr:col>
                    <xdr:colOff>219075</xdr:colOff>
                    <xdr:row>10</xdr:row>
                    <xdr:rowOff>0</xdr:rowOff>
                  </from>
                  <to>
                    <xdr:col>16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4" r:id="rId17" name="Check Box 14">
              <controlPr defaultSize="0" autoFill="0" autoLine="0" autoPict="0">
                <anchor moveWithCells="1">
                  <from>
                    <xdr:col>17</xdr:col>
                    <xdr:colOff>219075</xdr:colOff>
                    <xdr:row>10</xdr:row>
                    <xdr:rowOff>0</xdr:rowOff>
                  </from>
                  <to>
                    <xdr:col>17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5" r:id="rId18" name="Check Box 15">
              <controlPr defaultSize="0" autoFill="0" autoLine="0" autoPict="0">
                <anchor moveWithCells="1">
                  <from>
                    <xdr:col>18</xdr:col>
                    <xdr:colOff>219075</xdr:colOff>
                    <xdr:row>10</xdr:row>
                    <xdr:rowOff>0</xdr:rowOff>
                  </from>
                  <to>
                    <xdr:col>18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6" r:id="rId19" name="Check Box 16">
              <controlPr defaultSize="0" autoFill="0" autoLine="0" autoPict="0">
                <anchor moveWithCells="1">
                  <from>
                    <xdr:col>19</xdr:col>
                    <xdr:colOff>219075</xdr:colOff>
                    <xdr:row>10</xdr:row>
                    <xdr:rowOff>0</xdr:rowOff>
                  </from>
                  <to>
                    <xdr:col>19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7" r:id="rId20" name="Check Box 17">
              <controlPr defaultSize="0" autoFill="0" autoLine="0" autoPict="0">
                <anchor moveWithCells="1">
                  <from>
                    <xdr:col>20</xdr:col>
                    <xdr:colOff>219075</xdr:colOff>
                    <xdr:row>10</xdr:row>
                    <xdr:rowOff>0</xdr:rowOff>
                  </from>
                  <to>
                    <xdr:col>20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8" r:id="rId21" name="Check Box 18">
              <controlPr defaultSize="0" autoFill="0" autoLine="0" autoPict="0">
                <anchor moveWithCells="1">
                  <from>
                    <xdr:col>21</xdr:col>
                    <xdr:colOff>219075</xdr:colOff>
                    <xdr:row>10</xdr:row>
                    <xdr:rowOff>0</xdr:rowOff>
                  </from>
                  <to>
                    <xdr:col>21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9" r:id="rId22" name="Check Box 19">
              <controlPr defaultSize="0" autoFill="0" autoLine="0" autoPict="0">
                <anchor moveWithCells="1">
                  <from>
                    <xdr:col>22</xdr:col>
                    <xdr:colOff>219075</xdr:colOff>
                    <xdr:row>10</xdr:row>
                    <xdr:rowOff>0</xdr:rowOff>
                  </from>
                  <to>
                    <xdr:col>22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0" r:id="rId23" name="Check Box 20">
              <controlPr defaultSize="0" autoFill="0" autoLine="0" autoPict="0">
                <anchor moveWithCells="1">
                  <from>
                    <xdr:col>23</xdr:col>
                    <xdr:colOff>219075</xdr:colOff>
                    <xdr:row>10</xdr:row>
                    <xdr:rowOff>0</xdr:rowOff>
                  </from>
                  <to>
                    <xdr:col>23</xdr:col>
                    <xdr:colOff>447675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1" r:id="rId24" name="Check Box 21">
              <controlPr defaultSize="0" autoFill="0" autoLine="0" autoPict="0">
                <anchor moveWithCells="1">
                  <from>
                    <xdr:col>1</xdr:col>
                    <xdr:colOff>981075</xdr:colOff>
                    <xdr:row>11</xdr:row>
                    <xdr:rowOff>200025</xdr:rowOff>
                  </from>
                  <to>
                    <xdr:col>1</xdr:col>
                    <xdr:colOff>1181100</xdr:colOff>
                    <xdr:row>12</xdr:row>
                    <xdr:rowOff>209550</xdr:rowOff>
                  </to>
                </anchor>
              </controlPr>
            </control>
          </mc:Choice>
        </mc:AlternateContent>
      </controls>
    </mc:Choice>
  </mc:AlternateContent>
  <tableParts count="1">
    <tablePart r:id="rId25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26:M28"/>
  <sheetViews>
    <sheetView showGridLines="0" showRowColHeaders="0" workbookViewId="0">
      <selection activeCell="K6" sqref="K6"/>
    </sheetView>
  </sheetViews>
  <sheetFormatPr defaultRowHeight="15" x14ac:dyDescent="0.25"/>
  <sheetData>
    <row r="26" spans="6:13" x14ac:dyDescent="0.25">
      <c r="F26" s="5" t="s">
        <v>69</v>
      </c>
      <c r="G26" s="65" t="s">
        <v>70</v>
      </c>
      <c r="H26" s="65"/>
      <c r="I26" s="65"/>
      <c r="J26" s="56"/>
    </row>
    <row r="27" spans="6:13" x14ac:dyDescent="0.25">
      <c r="F27" s="5" t="s">
        <v>71</v>
      </c>
      <c r="G27" s="65" t="s">
        <v>72</v>
      </c>
      <c r="H27" s="65"/>
      <c r="I27" s="65"/>
      <c r="J27" s="66" t="s">
        <v>73</v>
      </c>
      <c r="K27" s="67"/>
      <c r="L27" s="67"/>
    </row>
    <row r="28" spans="6:13" x14ac:dyDescent="0.25">
      <c r="F28" s="5"/>
      <c r="G28" s="57"/>
      <c r="H28" s="58"/>
      <c r="I28" s="58"/>
      <c r="K28" s="58"/>
      <c r="L28" s="58"/>
      <c r="M28" s="58"/>
    </row>
  </sheetData>
  <mergeCells count="3">
    <mergeCell ref="G26:I26"/>
    <mergeCell ref="G27:I27"/>
    <mergeCell ref="J27:L27"/>
  </mergeCells>
  <hyperlinks>
    <hyperlink ref="G27" r:id="rId1"/>
    <hyperlink ref="J27" r:id="rId2"/>
    <hyperlink ref="G26" r:id="rId3"/>
    <hyperlink ref="G26:I26" r:id="rId4" display="Click here to watch the video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1 Intro</vt:lpstr>
      <vt:lpstr>2 Settings</vt:lpstr>
      <vt:lpstr>3 Instructions</vt:lpstr>
      <vt:lpstr>Class#1</vt:lpstr>
      <vt:lpstr>Class#2</vt:lpstr>
      <vt:lpstr>4 Links &amp; Feedback</vt:lpstr>
      <vt:lpstr>highlight</vt:lpstr>
      <vt:lpstr>Select_Assignment_Type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Kevin;Kevin Lehrbass</dc:creator>
  <cp:lastModifiedBy>Kevin</cp:lastModifiedBy>
  <dcterms:created xsi:type="dcterms:W3CDTF">2013-04-14T17:36:57Z</dcterms:created>
  <dcterms:modified xsi:type="dcterms:W3CDTF">2015-08-24T00:42:51Z</dcterms:modified>
</cp:coreProperties>
</file>