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127"/>
  <workbookPr defaultThemeVersion="164011"/>
  <mc:AlternateContent xmlns:mc="http://schemas.openxmlformats.org/markup-compatibility/2006">
    <mc:Choice Requires="x15">
      <x15ac:absPath xmlns:x15ac="http://schemas.microsoft.com/office/spreadsheetml/2010/11/ac" url="\\INDZARAPC\Users\dinesh\Desktop\INDZARA\Solutions\FINANCE\Expense Sharing\"/>
    </mc:Choice>
  </mc:AlternateContent>
  <bookViews>
    <workbookView xWindow="0" yWindow="0" windowWidth="28800" windowHeight="12210"/>
  </bookViews>
  <sheets>
    <sheet name="HOME" sheetId="5" r:id="rId1"/>
    <sheet name="EXPENSES" sheetId="2" r:id="rId2"/>
    <sheet name="REPORT" sheetId="6" r:id="rId3"/>
  </sheets>
  <definedNames>
    <definedName name="C_NUMFRIENDS">REPORT!$C$5</definedName>
    <definedName name="I_FRIENDSEL">REPORT!$B$3</definedName>
    <definedName name="L_FRIENDS">T_FRIENDS[FRIEND NAME]</definedName>
    <definedName name="_xlnm.Print_Area" localSheetId="2">REPORT!$A$2:$Q$41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" i="6" l="1"/>
  <c r="S7" i="2" l="1"/>
  <c r="K5" i="6" s="1" a="1"/>
  <c r="K5" i="6" s="1"/>
  <c r="L5" i="6" l="1"/>
  <c r="C7" i="6"/>
  <c r="D7" i="6"/>
  <c r="E7" i="6"/>
  <c r="F7" i="6"/>
  <c r="G7" i="6"/>
  <c r="H7" i="6"/>
  <c r="I7" i="6"/>
  <c r="J7" i="6"/>
  <c r="K7" i="6"/>
  <c r="K21" i="6" s="1"/>
  <c r="L7" i="6"/>
  <c r="L21" i="6" s="1"/>
  <c r="M7" i="6"/>
  <c r="M21" i="6" s="1"/>
  <c r="N7" i="6"/>
  <c r="N21" i="6" s="1"/>
  <c r="B19" i="6"/>
  <c r="B18" i="6"/>
  <c r="B17" i="6"/>
  <c r="B16" i="6"/>
  <c r="B15" i="6"/>
  <c r="B33" i="6" s="1"/>
  <c r="B14" i="6"/>
  <c r="B32" i="6" s="1"/>
  <c r="B13" i="6"/>
  <c r="B31" i="6" s="1"/>
  <c r="B12" i="6"/>
  <c r="B30" i="6" s="1"/>
  <c r="B11" i="6"/>
  <c r="B29" i="6" s="1"/>
  <c r="B10" i="6"/>
  <c r="B28" i="6" s="1"/>
  <c r="B9" i="6"/>
  <c r="B27" i="6" s="1"/>
  <c r="B8" i="6"/>
  <c r="B26" i="6" s="1"/>
  <c r="G5" i="2"/>
  <c r="H5" i="2"/>
  <c r="I5" i="2"/>
  <c r="J5" i="2"/>
  <c r="K5" i="2"/>
  <c r="L5" i="2"/>
  <c r="M5" i="2"/>
  <c r="N5" i="2"/>
  <c r="O5" i="2"/>
  <c r="P5" i="2"/>
  <c r="Q5" i="2"/>
  <c r="R5" i="2"/>
  <c r="D27" i="6" l="1"/>
  <c r="C27" i="6"/>
  <c r="C28" i="6"/>
  <c r="D28" i="6"/>
  <c r="D32" i="6"/>
  <c r="C32" i="6"/>
  <c r="D29" i="6"/>
  <c r="C29" i="6"/>
  <c r="E29" i="6" s="1"/>
  <c r="D33" i="6"/>
  <c r="C33" i="6"/>
  <c r="D31" i="6"/>
  <c r="C31" i="6"/>
  <c r="E31" i="6" s="1"/>
  <c r="D26" i="6"/>
  <c r="C26" i="6"/>
  <c r="D30" i="6"/>
  <c r="C30" i="6"/>
  <c r="E30" i="6" s="1"/>
  <c r="P16" i="6"/>
  <c r="B34" i="6"/>
  <c r="P17" i="6"/>
  <c r="B35" i="6"/>
  <c r="P18" i="6"/>
  <c r="B36" i="6"/>
  <c r="P19" i="6"/>
  <c r="B37" i="6"/>
  <c r="D12" i="6"/>
  <c r="H12" i="6"/>
  <c r="L12" i="6"/>
  <c r="G12" i="6"/>
  <c r="E12" i="6"/>
  <c r="I12" i="6"/>
  <c r="M12" i="6"/>
  <c r="C12" i="6"/>
  <c r="K12" i="6"/>
  <c r="F12" i="6"/>
  <c r="J12" i="6"/>
  <c r="N12" i="6"/>
  <c r="D9" i="6"/>
  <c r="H9" i="6"/>
  <c r="L9" i="6"/>
  <c r="E9" i="6"/>
  <c r="I9" i="6"/>
  <c r="M9" i="6"/>
  <c r="C9" i="6"/>
  <c r="K9" i="6"/>
  <c r="F9" i="6"/>
  <c r="J9" i="6"/>
  <c r="N9" i="6"/>
  <c r="G9" i="6"/>
  <c r="D13" i="6"/>
  <c r="H13" i="6"/>
  <c r="L13" i="6"/>
  <c r="G13" i="6"/>
  <c r="E13" i="6"/>
  <c r="I13" i="6"/>
  <c r="M13" i="6"/>
  <c r="K13" i="6"/>
  <c r="F13" i="6"/>
  <c r="J13" i="6"/>
  <c r="N13" i="6"/>
  <c r="C13" i="6"/>
  <c r="D17" i="6"/>
  <c r="H17" i="6"/>
  <c r="L17" i="6"/>
  <c r="G17" i="6"/>
  <c r="E17" i="6"/>
  <c r="I17" i="6"/>
  <c r="M17" i="6"/>
  <c r="F17" i="6"/>
  <c r="J17" i="6"/>
  <c r="N17" i="6"/>
  <c r="C17" i="6"/>
  <c r="K17" i="6"/>
  <c r="D16" i="6"/>
  <c r="H16" i="6"/>
  <c r="L16" i="6"/>
  <c r="G16" i="6"/>
  <c r="E16" i="6"/>
  <c r="I16" i="6"/>
  <c r="M16" i="6"/>
  <c r="K16" i="6"/>
  <c r="F16" i="6"/>
  <c r="J16" i="6"/>
  <c r="N16" i="6"/>
  <c r="C16" i="6"/>
  <c r="D10" i="6"/>
  <c r="H10" i="6"/>
  <c r="L10" i="6"/>
  <c r="G10" i="6"/>
  <c r="E10" i="6"/>
  <c r="I10" i="6"/>
  <c r="M10" i="6"/>
  <c r="K10" i="6"/>
  <c r="F10" i="6"/>
  <c r="J10" i="6"/>
  <c r="N10" i="6"/>
  <c r="C10" i="6"/>
  <c r="D14" i="6"/>
  <c r="H14" i="6"/>
  <c r="L14" i="6"/>
  <c r="G14" i="6"/>
  <c r="E14" i="6"/>
  <c r="I14" i="6"/>
  <c r="M14" i="6"/>
  <c r="K14" i="6"/>
  <c r="F14" i="6"/>
  <c r="J14" i="6"/>
  <c r="N14" i="6"/>
  <c r="C14" i="6"/>
  <c r="D18" i="6"/>
  <c r="H18" i="6"/>
  <c r="L18" i="6"/>
  <c r="G18" i="6"/>
  <c r="E18" i="6"/>
  <c r="I18" i="6"/>
  <c r="M18" i="6"/>
  <c r="C18" i="6"/>
  <c r="F18" i="6"/>
  <c r="J18" i="6"/>
  <c r="N18" i="6"/>
  <c r="K18" i="6"/>
  <c r="D8" i="6"/>
  <c r="H8" i="6"/>
  <c r="L8" i="6"/>
  <c r="K8" i="6"/>
  <c r="E8" i="6"/>
  <c r="I8" i="6"/>
  <c r="M8" i="6"/>
  <c r="G8" i="6"/>
  <c r="F8" i="6"/>
  <c r="J8" i="6"/>
  <c r="N8" i="6"/>
  <c r="C8" i="6"/>
  <c r="D11" i="6"/>
  <c r="H11" i="6"/>
  <c r="L11" i="6"/>
  <c r="G11" i="6"/>
  <c r="E11" i="6"/>
  <c r="I11" i="6"/>
  <c r="M11" i="6"/>
  <c r="F11" i="6"/>
  <c r="J11" i="6"/>
  <c r="N11" i="6"/>
  <c r="C11" i="6"/>
  <c r="K11" i="6"/>
  <c r="D15" i="6"/>
  <c r="H15" i="6"/>
  <c r="L15" i="6"/>
  <c r="G15" i="6"/>
  <c r="E15" i="6"/>
  <c r="I15" i="6"/>
  <c r="M15" i="6"/>
  <c r="K15" i="6"/>
  <c r="F15" i="6"/>
  <c r="J15" i="6"/>
  <c r="N15" i="6"/>
  <c r="C15" i="6"/>
  <c r="D19" i="6"/>
  <c r="H19" i="6"/>
  <c r="L19" i="6"/>
  <c r="G19" i="6"/>
  <c r="E19" i="6"/>
  <c r="I19" i="6"/>
  <c r="M19" i="6"/>
  <c r="C19" i="6"/>
  <c r="F19" i="6"/>
  <c r="J19" i="6"/>
  <c r="N19" i="6"/>
  <c r="K19" i="6"/>
  <c r="D35" i="6" l="1"/>
  <c r="C35" i="6"/>
  <c r="E28" i="6"/>
  <c r="D37" i="6"/>
  <c r="C37" i="6"/>
  <c r="C36" i="6"/>
  <c r="D36" i="6"/>
  <c r="D34" i="6"/>
  <c r="C34" i="6"/>
  <c r="E26" i="6"/>
  <c r="E33" i="6"/>
  <c r="E32" i="6"/>
  <c r="E27" i="6"/>
  <c r="P14" i="6"/>
  <c r="P13" i="6"/>
  <c r="G21" i="6"/>
  <c r="P15" i="6"/>
  <c r="J21" i="6"/>
  <c r="F21" i="6"/>
  <c r="I21" i="6"/>
  <c r="F32" i="6" s="1"/>
  <c r="H21" i="6"/>
  <c r="F31" i="6" s="1"/>
  <c r="P10" i="6"/>
  <c r="P11" i="6"/>
  <c r="C21" i="6"/>
  <c r="P8" i="6"/>
  <c r="E21" i="6"/>
  <c r="F28" i="6" s="1"/>
  <c r="D21" i="6"/>
  <c r="P9" i="6"/>
  <c r="P12" i="6"/>
  <c r="C39" i="6"/>
  <c r="D39" i="6" l="1"/>
  <c r="E36" i="6"/>
  <c r="F36" i="6" s="1"/>
  <c r="E35" i="6"/>
  <c r="F35" i="6" s="1"/>
  <c r="E34" i="6"/>
  <c r="F34" i="6" s="1"/>
  <c r="E37" i="6"/>
  <c r="F37" i="6" s="1"/>
  <c r="F26" i="6"/>
  <c r="F33" i="6"/>
  <c r="F30" i="6"/>
  <c r="F27" i="6"/>
  <c r="F29" i="6"/>
  <c r="M3" i="6"/>
  <c r="I3" i="6"/>
  <c r="F39" i="6" l="1"/>
  <c r="E3" i="6"/>
</calcChain>
</file>

<file path=xl/comments1.xml><?xml version="1.0" encoding="utf-8"?>
<comments xmlns="http://schemas.openxmlformats.org/spreadsheetml/2006/main">
  <authors>
    <author>ind zara</author>
  </authors>
  <commentList>
    <comment ref="F6" authorId="0" shapeId="0">
      <text>
        <r>
          <rPr>
            <b/>
            <sz val="9"/>
            <color indexed="81"/>
            <rFont val="Tahoma"/>
            <family val="2"/>
          </rPr>
          <t>ind zara:</t>
        </r>
        <r>
          <rPr>
            <sz val="9"/>
            <color indexed="81"/>
            <rFont val="Tahoma"/>
            <family val="2"/>
          </rPr>
          <t xml:space="preserve">
To split the amount equal among friends, choose Split Equal. To split in an unqual way, choose Split unequal - % or Split Unequal - Amt</t>
        </r>
      </text>
    </comment>
  </commentList>
</comments>
</file>

<file path=xl/comments2.xml><?xml version="1.0" encoding="utf-8"?>
<comments xmlns="http://schemas.openxmlformats.org/spreadsheetml/2006/main">
  <authors>
    <author>ind zara</author>
  </authors>
  <commentList>
    <comment ref="E25" authorId="0" shapeId="0">
      <text>
        <r>
          <rPr>
            <b/>
            <sz val="9"/>
            <color indexed="81"/>
            <rFont val="Tahoma"/>
            <family val="2"/>
          </rPr>
          <t>ind zara:</t>
        </r>
        <r>
          <rPr>
            <sz val="9"/>
            <color indexed="81"/>
            <rFont val="Tahoma"/>
            <family val="2"/>
          </rPr>
          <t xml:space="preserve">
Negative value indicates that you owe money to others. Positive value indicates that money is owed to you.</t>
        </r>
      </text>
    </comment>
    <comment ref="F25" authorId="0" shapeId="0">
      <text>
        <r>
          <rPr>
            <b/>
            <sz val="9"/>
            <color indexed="81"/>
            <rFont val="Tahoma"/>
            <family val="2"/>
          </rPr>
          <t>ind zara:</t>
        </r>
        <r>
          <rPr>
            <sz val="9"/>
            <color indexed="81"/>
            <rFont val="Tahoma"/>
            <family val="2"/>
          </rPr>
          <t xml:space="preserve">
Positive value indicates that additional money will be given due to rounding.
Negative value indicates that less money will be given due to rounding.  </t>
        </r>
      </text>
    </comment>
  </commentList>
</comments>
</file>

<file path=xl/sharedStrings.xml><?xml version="1.0" encoding="utf-8"?>
<sst xmlns="http://schemas.openxmlformats.org/spreadsheetml/2006/main" count="68" uniqueCount="62">
  <si>
    <t>Transaction</t>
  </si>
  <si>
    <t>Amount</t>
  </si>
  <si>
    <t>Date</t>
  </si>
  <si>
    <t>Split Type</t>
  </si>
  <si>
    <t>Category</t>
  </si>
  <si>
    <t>Validation</t>
  </si>
  <si>
    <t>Paid By</t>
  </si>
  <si>
    <t>Calculated. Do Not Edit</t>
  </si>
  <si>
    <t>INSTRUCTIONS</t>
  </si>
  <si>
    <t>DATE</t>
  </si>
  <si>
    <t>AMOUNT</t>
  </si>
  <si>
    <t>Friend 1</t>
  </si>
  <si>
    <t>Friend 2</t>
  </si>
  <si>
    <t>Friend 3</t>
  </si>
  <si>
    <t>Friend 4</t>
  </si>
  <si>
    <t>Friend 5</t>
  </si>
  <si>
    <t>Friend 6</t>
  </si>
  <si>
    <t>Friend 7</t>
  </si>
  <si>
    <t>Friend 8</t>
  </si>
  <si>
    <t>Friend 9</t>
  </si>
  <si>
    <t>Friend 10</t>
  </si>
  <si>
    <t>FROM</t>
  </si>
  <si>
    <t>TO</t>
  </si>
  <si>
    <t>PAID</t>
  </si>
  <si>
    <t>EXPENSES</t>
  </si>
  <si>
    <t>12 Friends</t>
  </si>
  <si>
    <t>Friend 11</t>
  </si>
  <si>
    <t>Friend 12</t>
  </si>
  <si>
    <t>Do not edit row 6</t>
  </si>
  <si>
    <t>For 'Split Unequal - %' transactions, enter % share in decimals - 50% as 0.5)</t>
  </si>
  <si>
    <t>LEGEND</t>
  </si>
  <si>
    <t>FRIEND NAME</t>
  </si>
  <si>
    <t>FEATURES</t>
  </si>
  <si>
    <t>ENTER UP TO 12 FRIENDS' NAMES</t>
  </si>
  <si>
    <t>ENTER EXPENSE TRANSACTIONS</t>
  </si>
  <si>
    <t>TRANSACTION</t>
  </si>
  <si>
    <t>CATEGORY</t>
  </si>
  <si>
    <t>PAID BY</t>
  </si>
  <si>
    <t>SPLIT TYPE</t>
  </si>
  <si>
    <t>NET BALANCE</t>
  </si>
  <si>
    <t xml:space="preserve">ROUNDING DIFFERENCE </t>
  </si>
  <si>
    <t>Negative value means you owe money</t>
  </si>
  <si>
    <t>Expenses can be Split unequal by % or Amount</t>
  </si>
  <si>
    <t>Expenses can be Split unequal among any number of friends</t>
  </si>
  <si>
    <t>Expenses can be Split equal among all friends in a single step</t>
  </si>
  <si>
    <t>1. Enter list of friends on the right</t>
  </si>
  <si>
    <r>
      <t xml:space="preserve">2. Enter expense transactions in </t>
    </r>
    <r>
      <rPr>
        <i/>
        <sz val="11"/>
        <color theme="1"/>
        <rFont val="Calibri"/>
        <family val="2"/>
        <scheme val="minor"/>
      </rPr>
      <t xml:space="preserve">Expenses </t>
    </r>
    <r>
      <rPr>
        <sz val="11"/>
        <color theme="1"/>
        <rFont val="Calibri"/>
        <family val="2"/>
        <scheme val="minor"/>
      </rPr>
      <t>sheet</t>
    </r>
  </si>
  <si>
    <r>
      <t xml:space="preserve">3. View </t>
    </r>
    <r>
      <rPr>
        <i/>
        <sz val="11"/>
        <color theme="1"/>
        <rFont val="Calibri"/>
        <family val="2"/>
        <scheme val="minor"/>
      </rPr>
      <t xml:space="preserve">Report </t>
    </r>
    <r>
      <rPr>
        <sz val="11"/>
        <color theme="1"/>
        <rFont val="Calibri"/>
        <family val="2"/>
        <scheme val="minor"/>
      </rPr>
      <t>sheet to see current balances</t>
    </r>
  </si>
  <si>
    <t>LIMIT</t>
  </si>
  <si>
    <t>FRIEND</t>
  </si>
  <si>
    <t>Friends</t>
  </si>
  <si>
    <t>Data Validation</t>
  </si>
  <si>
    <t>Under</t>
  </si>
  <si>
    <t>Over</t>
  </si>
  <si>
    <t>BALANCES FOR</t>
  </si>
  <si>
    <t>4. To change currency used, select cells and press Ctrl+1. Change currency in the Number format</t>
  </si>
  <si>
    <t>PASSWORD</t>
  </si>
  <si>
    <r>
      <t xml:space="preserve">To unprotect sheets, use </t>
    </r>
    <r>
      <rPr>
        <b/>
        <sz val="11"/>
        <color theme="1"/>
        <rFont val="Calibri"/>
        <family val="2"/>
        <scheme val="minor"/>
      </rPr>
      <t>indzara</t>
    </r>
    <r>
      <rPr>
        <sz val="11"/>
        <color theme="1"/>
        <rFont val="Calibri"/>
        <family val="2"/>
        <scheme val="minor"/>
      </rPr>
      <t xml:space="preserve"> as password</t>
    </r>
  </si>
  <si>
    <t>Track  expenses shared among friends and easily calculate who owes how much to whom</t>
  </si>
  <si>
    <t>OWED TO</t>
  </si>
  <si>
    <t>OWED FROM</t>
  </si>
  <si>
    <t>GROUP SHARED EXPENSE CALCULATOR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</si>
</sst>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(&quot;$&quot;* #,##0.00_);_(&quot;$&quot;* \(#,##0.00\);_(&quot;$&quot;* &quot;-&quot;??_);_(@_)"/>
    <numFmt numFmtId="164" formatCode="dd\-mmm\-yyyy"/>
    <numFmt numFmtId="165" formatCode="&quot;$&quot;#,##0.00"/>
    <numFmt numFmtId="166" formatCode="0;\-0;;@"/>
  </numFmts>
  <fonts count="3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rgb="FFC00000"/>
      <name val="Calibri"/>
      <family val="2"/>
      <scheme val="minor"/>
    </font>
    <font>
      <i/>
      <sz val="11"/>
      <color rgb="FFC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2" tint="-0.499984740745262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i/>
      <sz val="11"/>
      <color rgb="FFC0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6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3"/>
      <name val="Calibri"/>
      <family val="2"/>
      <scheme val="minor"/>
    </font>
    <font>
      <sz val="16"/>
      <color rgb="FFFF0000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20"/>
      <color theme="4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0099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6969"/>
        <bgColor indexed="64"/>
      </patternFill>
    </fill>
    <fill>
      <patternFill patternType="solid">
        <fgColor rgb="FFA0D565"/>
        <bgColor indexed="64"/>
      </patternFill>
    </fill>
    <fill>
      <patternFill patternType="solid">
        <fgColor theme="2" tint="-9.9978637043366805E-2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indexed="64"/>
      </top>
      <bottom style="thin">
        <color theme="0"/>
      </bottom>
      <diagonal/>
    </border>
    <border>
      <left/>
      <right style="thin">
        <color theme="0"/>
      </right>
      <top style="thin">
        <color indexed="64"/>
      </top>
      <bottom style="thin">
        <color theme="0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9">
    <xf numFmtId="0" fontId="0" fillId="0" borderId="0" xfId="0"/>
    <xf numFmtId="44" fontId="0" fillId="0" borderId="0" xfId="1" applyNumberFormat="1" applyFont="1"/>
    <xf numFmtId="0" fontId="0" fillId="0" borderId="0" xfId="0" applyAlignment="1">
      <alignment horizontal="center"/>
    </xf>
    <xf numFmtId="0" fontId="8" fillId="0" borderId="0" xfId="0" applyFont="1"/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44" fontId="0" fillId="6" borderId="6" xfId="0" applyNumberFormat="1" applyFill="1" applyBorder="1"/>
    <xf numFmtId="44" fontId="0" fillId="0" borderId="0" xfId="1" applyFont="1" applyBorder="1"/>
    <xf numFmtId="44" fontId="0" fillId="0" borderId="2" xfId="1" applyFont="1" applyBorder="1"/>
    <xf numFmtId="44" fontId="0" fillId="0" borderId="1" xfId="1" applyFont="1" applyBorder="1"/>
    <xf numFmtId="44" fontId="0" fillId="0" borderId="7" xfId="1" applyFont="1" applyBorder="1"/>
    <xf numFmtId="44" fontId="0" fillId="0" borderId="4" xfId="1" applyFont="1" applyBorder="1"/>
    <xf numFmtId="44" fontId="0" fillId="0" borderId="5" xfId="1" applyFont="1" applyBorder="1"/>
    <xf numFmtId="0" fontId="0" fillId="0" borderId="0" xfId="2" applyNumberFormat="1" applyFont="1" applyAlignment="1">
      <alignment horizontal="center"/>
    </xf>
    <xf numFmtId="0" fontId="0" fillId="0" borderId="0" xfId="0" applyNumberFormat="1"/>
    <xf numFmtId="0" fontId="12" fillId="0" borderId="0" xfId="0" applyFont="1"/>
    <xf numFmtId="0" fontId="13" fillId="3" borderId="10" xfId="0" applyFont="1" applyFill="1" applyBorder="1" applyAlignment="1">
      <alignment horizontal="left" vertical="center"/>
    </xf>
    <xf numFmtId="0" fontId="3" fillId="3" borderId="11" xfId="0" applyFont="1" applyFill="1" applyBorder="1"/>
    <xf numFmtId="0" fontId="3" fillId="3" borderId="12" xfId="0" applyFont="1" applyFill="1" applyBorder="1"/>
    <xf numFmtId="0" fontId="13" fillId="3" borderId="12" xfId="0" applyFont="1" applyFill="1" applyBorder="1" applyAlignment="1">
      <alignment horizontal="left" vertical="center"/>
    </xf>
    <xf numFmtId="0" fontId="13" fillId="3" borderId="13" xfId="0" applyFont="1" applyFill="1" applyBorder="1" applyAlignment="1">
      <alignment horizontal="left" vertical="center"/>
    </xf>
    <xf numFmtId="0" fontId="2" fillId="2" borderId="12" xfId="0" applyFont="1" applyFill="1" applyBorder="1"/>
    <xf numFmtId="0" fontId="0" fillId="0" borderId="1" xfId="0" applyBorder="1"/>
    <xf numFmtId="44" fontId="0" fillId="0" borderId="3" xfId="0" applyNumberFormat="1" applyBorder="1"/>
    <xf numFmtId="0" fontId="0" fillId="0" borderId="0" xfId="0" applyBorder="1"/>
    <xf numFmtId="44" fontId="0" fillId="0" borderId="8" xfId="0" applyNumberFormat="1" applyBorder="1"/>
    <xf numFmtId="0" fontId="0" fillId="0" borderId="8" xfId="0" applyNumberFormat="1" applyBorder="1"/>
    <xf numFmtId="0" fontId="0" fillId="0" borderId="5" xfId="0" applyBorder="1"/>
    <xf numFmtId="0" fontId="0" fillId="0" borderId="9" xfId="0" applyNumberFormat="1" applyBorder="1"/>
    <xf numFmtId="0" fontId="4" fillId="8" borderId="0" xfId="0" applyFont="1" applyFill="1"/>
    <xf numFmtId="0" fontId="17" fillId="0" borderId="0" xfId="0" applyFont="1"/>
    <xf numFmtId="0" fontId="18" fillId="8" borderId="0" xfId="0" applyFont="1" applyFill="1"/>
    <xf numFmtId="0" fontId="0" fillId="0" borderId="0" xfId="0" applyProtection="1">
      <protection locked="0"/>
    </xf>
    <xf numFmtId="0" fontId="2" fillId="5" borderId="0" xfId="0" applyFont="1" applyFill="1" applyProtection="1">
      <protection locked="0"/>
    </xf>
    <xf numFmtId="0" fontId="3" fillId="0" borderId="0" xfId="0" applyFont="1" applyProtection="1">
      <protection locked="0"/>
    </xf>
    <xf numFmtId="0" fontId="21" fillId="0" borderId="0" xfId="0" applyFont="1"/>
    <xf numFmtId="0" fontId="0" fillId="0" borderId="0" xfId="0" applyFont="1" applyProtection="1">
      <protection locked="0"/>
    </xf>
    <xf numFmtId="0" fontId="2" fillId="8" borderId="0" xfId="0" applyFont="1" applyFill="1" applyProtection="1">
      <protection locked="0"/>
    </xf>
    <xf numFmtId="0" fontId="7" fillId="4" borderId="0" xfId="0" applyFont="1" applyFill="1" applyAlignment="1">
      <alignment horizontal="left"/>
    </xf>
    <xf numFmtId="164" fontId="0" fillId="0" borderId="0" xfId="0" applyNumberFormat="1" applyAlignment="1">
      <alignment horizontal="center"/>
    </xf>
    <xf numFmtId="44" fontId="15" fillId="0" borderId="14" xfId="1" applyFont="1" applyFill="1" applyBorder="1"/>
    <xf numFmtId="0" fontId="15" fillId="0" borderId="14" xfId="0" applyFont="1" applyBorder="1"/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25" fillId="0" borderId="0" xfId="0" applyFont="1" applyProtection="1">
      <protection locked="0"/>
    </xf>
    <xf numFmtId="0" fontId="0" fillId="0" borderId="2" xfId="0" applyBorder="1"/>
    <xf numFmtId="0" fontId="24" fillId="12" borderId="1" xfId="0" applyFont="1" applyFill="1" applyBorder="1" applyAlignment="1" applyProtection="1">
      <alignment horizontal="center" vertical="center" wrapText="1"/>
      <protection locked="0"/>
    </xf>
    <xf numFmtId="0" fontId="0" fillId="0" borderId="3" xfId="0" applyBorder="1"/>
    <xf numFmtId="0" fontId="22" fillId="0" borderId="7" xfId="0" applyFont="1" applyBorder="1" applyAlignment="1" applyProtection="1">
      <alignment horizontal="center" vertical="center" wrapText="1"/>
      <protection locked="0"/>
    </xf>
    <xf numFmtId="0" fontId="19" fillId="7" borderId="0" xfId="0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Protection="1">
      <protection locked="0"/>
    </xf>
    <xf numFmtId="0" fontId="14" fillId="0" borderId="0" xfId="0" applyFont="1" applyBorder="1" applyAlignment="1" applyProtection="1">
      <alignment horizontal="right" vertical="center"/>
      <protection locked="0"/>
    </xf>
    <xf numFmtId="0" fontId="21" fillId="0" borderId="0" xfId="0" applyFont="1" applyBorder="1" applyAlignment="1">
      <alignment horizontal="center"/>
    </xf>
    <xf numFmtId="0" fontId="3" fillId="0" borderId="0" xfId="0" applyFont="1" applyBorder="1" applyAlignment="1" applyProtection="1">
      <alignment horizontal="right" vertical="center"/>
      <protection locked="0"/>
    </xf>
    <xf numFmtId="0" fontId="0" fillId="0" borderId="8" xfId="0" applyBorder="1"/>
    <xf numFmtId="0" fontId="0" fillId="0" borderId="7" xfId="0" applyBorder="1"/>
    <xf numFmtId="0" fontId="21" fillId="0" borderId="0" xfId="0" applyFont="1" applyBorder="1"/>
    <xf numFmtId="0" fontId="3" fillId="0" borderId="0" xfId="0" applyFont="1" applyBorder="1" applyAlignment="1" applyProtection="1">
      <alignment vertical="center"/>
      <protection locked="0"/>
    </xf>
    <xf numFmtId="0" fontId="0" fillId="5" borderId="0" xfId="0" applyFill="1" applyBorder="1"/>
    <xf numFmtId="0" fontId="0" fillId="3" borderId="0" xfId="0" applyFill="1" applyBorder="1"/>
    <xf numFmtId="0" fontId="3" fillId="0" borderId="0" xfId="0" applyFont="1" applyBorder="1" applyAlignment="1">
      <alignment horizontal="right"/>
    </xf>
    <xf numFmtId="0" fontId="23" fillId="0" borderId="0" xfId="0" applyFont="1" applyBorder="1" applyAlignment="1">
      <alignment horizontal="center" vertical="center"/>
    </xf>
    <xf numFmtId="0" fontId="12" fillId="0" borderId="8" xfId="0" applyFont="1" applyBorder="1"/>
    <xf numFmtId="0" fontId="27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9" fillId="0" borderId="7" xfId="0" applyFont="1" applyBorder="1"/>
    <xf numFmtId="0" fontId="27" fillId="0" borderId="0" xfId="0" applyFont="1" applyBorder="1" applyAlignment="1">
      <alignment horizontal="right"/>
    </xf>
    <xf numFmtId="0" fontId="0" fillId="0" borderId="0" xfId="0" applyBorder="1" applyAlignment="1">
      <alignment horizontal="right"/>
    </xf>
    <xf numFmtId="44" fontId="3" fillId="0" borderId="0" xfId="0" applyNumberFormat="1" applyFont="1" applyBorder="1"/>
    <xf numFmtId="0" fontId="3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 wrapText="1"/>
    </xf>
    <xf numFmtId="0" fontId="26" fillId="0" borderId="0" xfId="0" applyFont="1" applyBorder="1" applyAlignment="1">
      <alignment horizontal="center" wrapText="1"/>
    </xf>
    <xf numFmtId="0" fontId="20" fillId="0" borderId="0" xfId="0" applyFont="1" applyBorder="1" applyAlignment="1">
      <alignment horizontal="right"/>
    </xf>
    <xf numFmtId="165" fontId="3" fillId="0" borderId="0" xfId="0" applyNumberFormat="1" applyFont="1" applyBorder="1"/>
    <xf numFmtId="0" fontId="0" fillId="0" borderId="4" xfId="0" applyBorder="1"/>
    <xf numFmtId="0" fontId="0" fillId="0" borderId="9" xfId="0" applyBorder="1"/>
    <xf numFmtId="0" fontId="16" fillId="5" borderId="0" xfId="0" applyFont="1" applyFill="1" applyBorder="1" applyAlignment="1">
      <alignment horizontal="right" vertical="center"/>
    </xf>
    <xf numFmtId="0" fontId="29" fillId="5" borderId="0" xfId="0" applyFont="1" applyFill="1" applyBorder="1" applyAlignment="1">
      <alignment horizontal="center" vertical="center"/>
    </xf>
    <xf numFmtId="0" fontId="29" fillId="5" borderId="0" xfId="0" applyFont="1" applyFill="1" applyBorder="1" applyAlignment="1">
      <alignment horizontal="left" vertical="center"/>
    </xf>
    <xf numFmtId="0" fontId="29" fillId="3" borderId="0" xfId="0" applyFont="1" applyFill="1" applyBorder="1" applyAlignment="1">
      <alignment horizontal="left" vertical="center"/>
    </xf>
    <xf numFmtId="166" fontId="28" fillId="3" borderId="0" xfId="0" applyNumberFormat="1" applyFont="1" applyFill="1" applyBorder="1" applyAlignment="1">
      <alignment horizontal="center"/>
    </xf>
    <xf numFmtId="0" fontId="2" fillId="10" borderId="0" xfId="0" applyFont="1" applyFill="1" applyBorder="1" applyAlignment="1">
      <alignment horizontal="center" vertical="center"/>
    </xf>
    <xf numFmtId="0" fontId="20" fillId="11" borderId="0" xfId="0" applyFont="1" applyFill="1" applyBorder="1" applyAlignment="1">
      <alignment horizontal="center" vertical="center"/>
    </xf>
    <xf numFmtId="0" fontId="24" fillId="12" borderId="15" xfId="0" applyFont="1" applyFill="1" applyBorder="1" applyAlignment="1" applyProtection="1">
      <alignment horizontal="center" vertical="center"/>
      <protection locked="0"/>
    </xf>
    <xf numFmtId="0" fontId="24" fillId="12" borderId="16" xfId="0" applyFont="1" applyFill="1" applyBorder="1" applyAlignment="1" applyProtection="1">
      <alignment horizontal="center" vertical="center"/>
      <protection locked="0"/>
    </xf>
    <xf numFmtId="165" fontId="16" fillId="9" borderId="0" xfId="1" applyNumberFormat="1" applyFont="1" applyFill="1" applyBorder="1" applyAlignment="1" applyProtection="1">
      <alignment horizontal="center" vertical="center"/>
    </xf>
    <xf numFmtId="165" fontId="24" fillId="11" borderId="0" xfId="1" applyNumberFormat="1" applyFont="1" applyFill="1" applyBorder="1" applyAlignment="1" applyProtection="1">
      <alignment horizontal="center" vertical="center"/>
    </xf>
    <xf numFmtId="165" fontId="16" fillId="10" borderId="0" xfId="1" applyNumberFormat="1" applyFont="1" applyFill="1" applyBorder="1" applyAlignment="1" applyProtection="1">
      <alignment horizontal="center" vertical="center"/>
    </xf>
    <xf numFmtId="0" fontId="30" fillId="0" borderId="0" xfId="0" applyFont="1" applyProtection="1">
      <protection locked="0"/>
    </xf>
  </cellXfs>
  <cellStyles count="3">
    <cellStyle name="Currency" xfId="1" builtinId="4"/>
    <cellStyle name="Normal" xfId="0" builtinId="0"/>
    <cellStyle name="Percent" xfId="2" builtinId="5"/>
  </cellStyles>
  <dxfs count="29">
    <dxf>
      <font>
        <color theme="0"/>
      </font>
      <fill>
        <patternFill>
          <bgColor rgb="FFC00000"/>
        </patternFill>
      </fill>
    </dxf>
    <dxf>
      <font>
        <b/>
        <i val="0"/>
        <color theme="0"/>
      </font>
      <fill>
        <patternFill>
          <bgColor rgb="FFFF696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color theme="3"/>
      </font>
      <fill>
        <patternFill>
          <bgColor rgb="FFA0D56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numFmt numFmtId="167" formatCode="0.0%"/>
    </dxf>
    <dxf>
      <font>
        <b/>
        <i val="0"/>
        <color rgb="FFFF0000"/>
      </font>
    </dxf>
    <dxf>
      <font>
        <b/>
        <i val="0"/>
        <color rgb="FF7030A0"/>
      </font>
    </dxf>
    <dxf>
      <font>
        <strike val="0"/>
        <outline val="0"/>
        <shadow val="0"/>
        <u val="none"/>
        <vertAlign val="baseline"/>
        <sz val="11"/>
        <color rgb="FFC00000"/>
        <name val="Calibri"/>
        <family val="2"/>
        <scheme val="minor"/>
      </font>
      <numFmt numFmtId="0" formatCode="General"/>
      <fill>
        <patternFill patternType="solid">
          <fgColor indexed="64"/>
          <bgColor theme="9" tint="0.59999389629810485"/>
        </patternFill>
      </fill>
      <alignment horizontal="left" vertical="bottom" textRotation="0" wrapText="0" indent="0" justifyLastLine="0" shrinkToFit="0" readingOrder="0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34" formatCode="_(&quot;$&quot;* #,##0.00_);_(&quot;$&quot;* \(#,##0.00\);_(&quot;$&quot;* &quot;-&quot;??_);_(@_)"/>
    </dxf>
    <dxf>
      <numFmt numFmtId="34" formatCode="_(&quot;$&quot;* #,##0.00_);_(&quot;$&quot;* \(#,##0.00\);_(&quot;$&quot;* &quot;-&quot;??_);_(@_)"/>
    </dxf>
    <dxf>
      <numFmt numFmtId="19" formatCode="m/d/yyyy"/>
    </dxf>
    <dxf>
      <numFmt numFmtId="164" formatCode="dd\-mmm\-yyyy"/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protection locked="0" hidden="0"/>
    </dxf>
    <dxf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protection locked="0" hidden="0"/>
    </dxf>
  </dxfs>
  <tableStyles count="0" defaultTableStyle="TableStyleMedium2" defaultPivotStyle="PivotStyleLight16"/>
  <colors>
    <mruColors>
      <color rgb="FF0099FF"/>
      <color rgb="FFA0D565"/>
      <color rgb="FFFF696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https://indzara.com/2016/09/group-expense-sharing-calculator-template/" TargetMode="External"/><Relationship Id="rId1" Type="http://schemas.openxmlformats.org/officeDocument/2006/relationships/hyperlink" Target="https://indzara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488674</xdr:colOff>
      <xdr:row>20</xdr:row>
      <xdr:rowOff>74543</xdr:rowOff>
    </xdr:from>
    <xdr:to>
      <xdr:col>0</xdr:col>
      <xdr:colOff>3934240</xdr:colOff>
      <xdr:row>24</xdr:row>
      <xdr:rowOff>8282</xdr:rowOff>
    </xdr:to>
    <xdr:sp macro="" textlink="">
      <xdr:nvSpPr>
        <xdr:cNvPr id="2" name="Rectangle 1">
          <a:hlinkClick xmlns:r="http://schemas.openxmlformats.org/officeDocument/2006/relationships" r:id="rId1"/>
        </xdr:cNvPr>
        <xdr:cNvSpPr/>
      </xdr:nvSpPr>
      <xdr:spPr>
        <a:xfrm>
          <a:off x="488674" y="3959086"/>
          <a:ext cx="3445566" cy="695739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sz="1800">
              <a:solidFill>
                <a:srgbClr val="0099FF"/>
              </a:solidFill>
            </a:rPr>
            <a:t>FOR MORE</a:t>
          </a:r>
          <a:r>
            <a:rPr lang="en-US" sz="1800" baseline="0">
              <a:solidFill>
                <a:srgbClr val="0099FF"/>
              </a:solidFill>
            </a:rPr>
            <a:t> EXCEL TEMPLATES </a:t>
          </a:r>
          <a:r>
            <a:rPr lang="en-US" sz="1800" b="1" baseline="0">
              <a:solidFill>
                <a:srgbClr val="0099FF"/>
              </a:solidFill>
            </a:rPr>
            <a:t>WWW.INDZARA.COM</a:t>
          </a:r>
          <a:endParaRPr lang="en-US" sz="1800" b="1">
            <a:solidFill>
              <a:srgbClr val="0099FF"/>
            </a:solidFill>
          </a:endParaRPr>
        </a:p>
      </xdr:txBody>
    </xdr:sp>
    <xdr:clientData/>
  </xdr:twoCellAnchor>
  <xdr:twoCellAnchor>
    <xdr:from>
      <xdr:col>0</xdr:col>
      <xdr:colOff>480392</xdr:colOff>
      <xdr:row>24</xdr:row>
      <xdr:rowOff>107674</xdr:rowOff>
    </xdr:from>
    <xdr:to>
      <xdr:col>0</xdr:col>
      <xdr:colOff>3925958</xdr:colOff>
      <xdr:row>28</xdr:row>
      <xdr:rowOff>41413</xdr:rowOff>
    </xdr:to>
    <xdr:sp macro="" textlink="">
      <xdr:nvSpPr>
        <xdr:cNvPr id="3" name="Rectangle 2">
          <a:hlinkClick xmlns:r="http://schemas.openxmlformats.org/officeDocument/2006/relationships" r:id="rId2"/>
        </xdr:cNvPr>
        <xdr:cNvSpPr/>
      </xdr:nvSpPr>
      <xdr:spPr>
        <a:xfrm>
          <a:off x="480392" y="4754217"/>
          <a:ext cx="3445566" cy="695739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sz="1800">
              <a:solidFill>
                <a:srgbClr val="0099FF"/>
              </a:solidFill>
            </a:rPr>
            <a:t>FOR SUPPORT ON THIS </a:t>
          </a:r>
          <a:r>
            <a:rPr lang="en-US" sz="1800" baseline="0">
              <a:solidFill>
                <a:srgbClr val="0099FF"/>
              </a:solidFill>
            </a:rPr>
            <a:t>TEMPLATE, </a:t>
          </a:r>
          <a:r>
            <a:rPr lang="en-US" sz="1800" b="1" baseline="0">
              <a:solidFill>
                <a:srgbClr val="0099FF"/>
              </a:solidFill>
            </a:rPr>
            <a:t>WWW.INDZARA.COM</a:t>
          </a:r>
          <a:endParaRPr lang="en-US" sz="1800" b="1">
            <a:solidFill>
              <a:srgbClr val="0099FF"/>
            </a:solidFill>
          </a:endParaRPr>
        </a:p>
      </xdr:txBody>
    </xdr:sp>
    <xdr:clientData/>
  </xdr:twoCellAnchor>
</xdr:wsDr>
</file>

<file path=xl/tables/table1.xml><?xml version="1.0" encoding="utf-8"?>
<table xmlns="http://schemas.openxmlformats.org/spreadsheetml/2006/main" id="1" name="T_FRIENDS" displayName="T_FRIENDS" ref="D6:D18" totalsRowShown="0" headerRowDxfId="28" dataDxfId="27">
  <autoFilter ref="D6:D18">
    <filterColumn colId="0" hiddenButton="1"/>
  </autoFilter>
  <tableColumns count="1">
    <tableColumn id="1" name="FRIEND NAME" dataDxfId="26"/>
  </tableColumns>
  <tableStyleInfo name="TableStyleMedium16" showFirstColumn="0" showLastColumn="0" showRowStripes="1" showColumnStripes="0"/>
</table>
</file>

<file path=xl/tables/table2.xml><?xml version="1.0" encoding="utf-8"?>
<table xmlns="http://schemas.openxmlformats.org/spreadsheetml/2006/main" id="2" name="T_TRANS" displayName="T_TRANS" ref="A6:S7" totalsRowShown="0" headerRowDxfId="25" headerRowBorderDxfId="24">
  <autoFilter ref="A6:S7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</autoFilter>
  <tableColumns count="19">
    <tableColumn id="1" name="Date" dataDxfId="23" totalsRowDxfId="22"/>
    <tableColumn id="2" name="Transaction"/>
    <tableColumn id="3" name="Amount" dataDxfId="21" totalsRowDxfId="20"/>
    <tableColumn id="4" name="Category" dataDxfId="19"/>
    <tableColumn id="9" name="Paid By"/>
    <tableColumn id="5" name="Split Type"/>
    <tableColumn id="6" name="Friend 1" dataDxfId="18" dataCellStyle="Percent"/>
    <tableColumn id="7" name="Friend 2" dataDxfId="17" dataCellStyle="Percent"/>
    <tableColumn id="10" name="Friend 3" dataDxfId="16"/>
    <tableColumn id="11" name="Friend 4" dataDxfId="15"/>
    <tableColumn id="12" name="Friend 5" dataDxfId="14"/>
    <tableColumn id="13" name="Friend 6" dataDxfId="13"/>
    <tableColumn id="14" name="Friend 7" dataDxfId="12"/>
    <tableColumn id="15" name="Friend 8" dataDxfId="11"/>
    <tableColumn id="16" name="Friend 9" dataDxfId="10"/>
    <tableColumn id="17" name="Friend 10" dataDxfId="9"/>
    <tableColumn id="18" name="Friend 11" dataDxfId="8"/>
    <tableColumn id="19" name="Friend 12" dataDxfId="7"/>
    <tableColumn id="8" name="Validation" dataDxfId="6">
      <calculatedColumnFormula>IFERROR(IF(ISERROR(MATCH(T_TRANS[[#This Row],[Paid By]],L_FRIENDS,0)),"Friend Not recognized",IF(AND(T_TRANS[[#This Row],[Split Type]]="Split Unequal - %",SUM(T_TRANS[[#This Row],[Friend 1]:[Friend 12]])&gt;1),"% &gt; 100%",IF(AND(T_TRANS[[#This Row],[Split Type]]="Split Unequal - %",SUM(T_TRANS[[#This Row],[Friend 1]:[Friend 12]])&lt;1),"% &lt; 100%",IF(AND(T_TRANS[[#This Row],[Split Type]]="Split Unequal - Amt",SUM(T_TRANS[[#This Row],[Friend 1]:[Friend 12]])&gt;T_TRANS[[#This Row],[Amount]]),"Total Amt &gt; Amt",IF(AND(T_TRANS[[#This Row],[Split Type]]="Split Unequal - Amt",SUM(T_TRANS[[#This Row],[Friend 1]:[Friend 12]])&lt;T_TRANS[[#This Row],[Amount]]),"Total Amt &lt; Amt",""))))),"")</calculatedColumnFormula>
    </tableColumn>
  </tableColumns>
  <tableStyleInfo name="TableStyleMedium1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showGridLines="0" tabSelected="1" zoomScaleNormal="100" workbookViewId="0"/>
  </sheetViews>
  <sheetFormatPr defaultRowHeight="15" x14ac:dyDescent="0.25"/>
  <cols>
    <col min="1" max="1" width="89" style="32" customWidth="1"/>
    <col min="2" max="2" width="4.28515625" style="32" customWidth="1"/>
    <col min="3" max="3" width="4.42578125" style="32" customWidth="1"/>
    <col min="4" max="4" width="31.42578125" style="32" bestFit="1" customWidth="1"/>
    <col min="5" max="16384" width="9.140625" style="32"/>
  </cols>
  <sheetData>
    <row r="1" spans="1:4" ht="26.25" x14ac:dyDescent="0.4">
      <c r="A1" s="88" t="s">
        <v>61</v>
      </c>
    </row>
    <row r="2" spans="1:4" ht="15.75" x14ac:dyDescent="0.25">
      <c r="A2" s="44" t="s">
        <v>58</v>
      </c>
    </row>
    <row r="3" spans="1:4" x14ac:dyDescent="0.25">
      <c r="A3" s="36"/>
    </row>
    <row r="4" spans="1:4" x14ac:dyDescent="0.25">
      <c r="A4" s="37" t="s">
        <v>32</v>
      </c>
      <c r="D4" s="33" t="s">
        <v>33</v>
      </c>
    </row>
    <row r="5" spans="1:4" x14ac:dyDescent="0.25">
      <c r="A5" s="36" t="s">
        <v>44</v>
      </c>
      <c r="D5" s="34"/>
    </row>
    <row r="6" spans="1:4" x14ac:dyDescent="0.25">
      <c r="A6" s="36" t="s">
        <v>43</v>
      </c>
      <c r="D6" s="34" t="s">
        <v>31</v>
      </c>
    </row>
    <row r="7" spans="1:4" x14ac:dyDescent="0.25">
      <c r="A7" s="36" t="s">
        <v>42</v>
      </c>
    </row>
    <row r="9" spans="1:4" x14ac:dyDescent="0.25">
      <c r="A9" s="37" t="s">
        <v>8</v>
      </c>
    </row>
    <row r="10" spans="1:4" x14ac:dyDescent="0.25">
      <c r="A10" s="36" t="s">
        <v>45</v>
      </c>
    </row>
    <row r="11" spans="1:4" x14ac:dyDescent="0.25">
      <c r="A11" s="36" t="s">
        <v>46</v>
      </c>
    </row>
    <row r="12" spans="1:4" x14ac:dyDescent="0.25">
      <c r="A12" s="36" t="s">
        <v>47</v>
      </c>
    </row>
    <row r="13" spans="1:4" x14ac:dyDescent="0.25">
      <c r="A13" s="36" t="s">
        <v>55</v>
      </c>
    </row>
    <row r="15" spans="1:4" x14ac:dyDescent="0.25">
      <c r="A15" s="37" t="s">
        <v>48</v>
      </c>
    </row>
    <row r="16" spans="1:4" x14ac:dyDescent="0.25">
      <c r="A16" s="36" t="s">
        <v>25</v>
      </c>
    </row>
    <row r="18" spans="1:1" x14ac:dyDescent="0.25">
      <c r="A18" s="37" t="s">
        <v>56</v>
      </c>
    </row>
    <row r="19" spans="1:1" x14ac:dyDescent="0.25">
      <c r="A19" s="36" t="s">
        <v>57</v>
      </c>
    </row>
  </sheetData>
  <sheetProtection algorithmName="SHA-512" hashValue="M+mOiJ05WgcLqJkUyKsbfBAUCGf+UKXhY0QZmGqyxhkGzsoLe/29nUKyBIC3Coy+P3n4nBZ6BskEMDzsm2/XGw==" saltValue="S3nyD9UaubaKgBxBBHxijg==" spinCount="100000" sheet="1" formatCells="0" formatColumns="0" formatRows="0"/>
  <pageMargins left="0.7" right="0.7" top="0.75" bottom="0.75" header="0.3" footer="0.3"/>
  <pageSetup orientation="portrait" horizontalDpi="4294967293" verticalDpi="0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7"/>
  <sheetViews>
    <sheetView showGridLines="0" zoomScale="115" zoomScaleNormal="115" workbookViewId="0">
      <pane ySplit="5" topLeftCell="A6" activePane="bottomLeft" state="frozen"/>
      <selection pane="bottomLeft" activeCell="F14" sqref="F14"/>
    </sheetView>
  </sheetViews>
  <sheetFormatPr defaultRowHeight="15" x14ac:dyDescent="0.25"/>
  <cols>
    <col min="1" max="1" width="14" customWidth="1"/>
    <col min="2" max="2" width="29.140625" customWidth="1"/>
    <col min="3" max="3" width="11" customWidth="1"/>
    <col min="4" max="4" width="12.5703125" bestFit="1" customWidth="1"/>
    <col min="5" max="5" width="12.5703125" customWidth="1"/>
    <col min="6" max="6" width="18.5703125" customWidth="1"/>
    <col min="7" max="18" width="9.7109375" customWidth="1"/>
    <col min="19" max="19" width="23" customWidth="1"/>
    <col min="20" max="20" width="16.85546875" customWidth="1"/>
  </cols>
  <sheetData>
    <row r="1" spans="1:19" ht="15.75" x14ac:dyDescent="0.25">
      <c r="A1" s="31" t="s">
        <v>34</v>
      </c>
      <c r="B1" s="29"/>
    </row>
    <row r="3" spans="1:19" x14ac:dyDescent="0.25">
      <c r="D3" t="s">
        <v>30</v>
      </c>
      <c r="E3" s="42" t="s">
        <v>52</v>
      </c>
      <c r="F3" s="43" t="s">
        <v>53</v>
      </c>
    </row>
    <row r="4" spans="1:19" x14ac:dyDescent="0.25">
      <c r="A4" s="3" t="s">
        <v>28</v>
      </c>
      <c r="G4" s="30" t="s">
        <v>29</v>
      </c>
      <c r="S4" s="35" t="s">
        <v>7</v>
      </c>
    </row>
    <row r="5" spans="1:19" ht="15.75" thickBot="1" x14ac:dyDescent="0.3">
      <c r="A5" s="17" t="s">
        <v>9</v>
      </c>
      <c r="B5" s="18" t="s">
        <v>35</v>
      </c>
      <c r="C5" s="18" t="s">
        <v>10</v>
      </c>
      <c r="D5" s="18" t="s">
        <v>36</v>
      </c>
      <c r="E5" s="18" t="s">
        <v>37</v>
      </c>
      <c r="F5" s="18" t="s">
        <v>38</v>
      </c>
      <c r="G5" s="19" t="str">
        <f t="shared" ref="G5:R5" si="0">IF(COLUMN(G$5)-COLUMN($F$5)&gt;C_NUMFRIENDS,"",INDEX(L_FRIENDS,COLUMN(G$5)-COLUMN($F$5)))</f>
        <v/>
      </c>
      <c r="H5" s="20" t="str">
        <f t="shared" si="0"/>
        <v/>
      </c>
      <c r="I5" s="20" t="str">
        <f t="shared" si="0"/>
        <v/>
      </c>
      <c r="J5" s="20" t="str">
        <f t="shared" si="0"/>
        <v/>
      </c>
      <c r="K5" s="20" t="str">
        <f t="shared" si="0"/>
        <v/>
      </c>
      <c r="L5" s="20" t="str">
        <f t="shared" si="0"/>
        <v/>
      </c>
      <c r="M5" s="20" t="str">
        <f t="shared" si="0"/>
        <v/>
      </c>
      <c r="N5" s="20" t="str">
        <f t="shared" si="0"/>
        <v/>
      </c>
      <c r="O5" s="20" t="str">
        <f t="shared" si="0"/>
        <v/>
      </c>
      <c r="P5" s="20" t="str">
        <f t="shared" si="0"/>
        <v/>
      </c>
      <c r="Q5" s="19" t="str">
        <f t="shared" si="0"/>
        <v/>
      </c>
      <c r="R5" s="16" t="str">
        <f t="shared" si="0"/>
        <v/>
      </c>
      <c r="S5" s="21" t="s">
        <v>51</v>
      </c>
    </row>
    <row r="6" spans="1:19" ht="9.75" customHeight="1" x14ac:dyDescent="0.25">
      <c r="A6" s="4" t="s">
        <v>2</v>
      </c>
      <c r="B6" s="5" t="s">
        <v>0</v>
      </c>
      <c r="C6" s="5" t="s">
        <v>1</v>
      </c>
      <c r="D6" s="5" t="s">
        <v>4</v>
      </c>
      <c r="E6" s="5" t="s">
        <v>6</v>
      </c>
      <c r="F6" s="5" t="s">
        <v>3</v>
      </c>
      <c r="G6" s="5" t="s">
        <v>11</v>
      </c>
      <c r="H6" s="5" t="s">
        <v>12</v>
      </c>
      <c r="I6" s="5" t="s">
        <v>13</v>
      </c>
      <c r="J6" s="5" t="s">
        <v>14</v>
      </c>
      <c r="K6" s="5" t="s">
        <v>15</v>
      </c>
      <c r="L6" s="5" t="s">
        <v>16</v>
      </c>
      <c r="M6" s="5" t="s">
        <v>17</v>
      </c>
      <c r="N6" s="5" t="s">
        <v>18</v>
      </c>
      <c r="O6" s="5" t="s">
        <v>19</v>
      </c>
      <c r="P6" s="5" t="s">
        <v>20</v>
      </c>
      <c r="Q6" s="5" t="s">
        <v>26</v>
      </c>
      <c r="R6" s="5" t="s">
        <v>27</v>
      </c>
      <c r="S6" s="5" t="s">
        <v>5</v>
      </c>
    </row>
    <row r="7" spans="1:19" x14ac:dyDescent="0.25">
      <c r="A7" s="39"/>
      <c r="C7" s="1"/>
      <c r="D7" s="2"/>
      <c r="G7" s="13"/>
      <c r="H7" s="13"/>
      <c r="I7" s="14"/>
      <c r="J7" s="14"/>
      <c r="K7" s="14"/>
      <c r="L7" s="14"/>
      <c r="M7" s="14"/>
      <c r="N7" s="14"/>
      <c r="O7" s="14"/>
      <c r="P7" s="14"/>
      <c r="Q7" s="14"/>
      <c r="R7" s="14"/>
      <c r="S7" s="38" t="str">
        <f>IFERROR(IF(ISERROR(MATCH(T_TRANS[[#This Row],[Paid By]],L_FRIENDS,0)),"Friend Not recognized",IF(AND(T_TRANS[[#This Row],[Split Type]]="Split Unequal - %",SUM(T_TRANS[[#This Row],[Friend 1]:[Friend 12]])&gt;1),"% &gt; 100%",IF(AND(T_TRANS[[#This Row],[Split Type]]="Split Unequal - %",SUM(T_TRANS[[#This Row],[Friend 1]:[Friend 12]])&lt;1),"% &lt; 100%",IF(AND(T_TRANS[[#This Row],[Split Type]]="Split Unequal - Amt",SUM(T_TRANS[[#This Row],[Friend 1]:[Friend 12]])&gt;T_TRANS[[#This Row],[Amount]]),"Total Amt &gt; Amt",IF(AND(T_TRANS[[#This Row],[Split Type]]="Split Unequal - Amt",SUM(T_TRANS[[#This Row],[Friend 1]:[Friend 12]])&lt;T_TRANS[[#This Row],[Amount]]),"Total Amt &lt; Amt",""))))),"")</f>
        <v>Friend Not recognized</v>
      </c>
    </row>
  </sheetData>
  <conditionalFormatting sqref="A7:F7">
    <cfRule type="expression" dxfId="5" priority="4">
      <formula>OR(AND($F7="Split Unequal - %",SUM($G7:$R7)&lt;1),AND($F7="Split Unequal - Amt",SUM($G7:$R7)&lt;$C7))</formula>
    </cfRule>
    <cfRule type="expression" dxfId="4" priority="5">
      <formula>OR(AND($F7="Split Unequal - %",SUM($G7:$R7)&gt;1),AND($F7="Split Unequal - Amt",SUM($G7:$R7)&gt;$C7))</formula>
    </cfRule>
  </conditionalFormatting>
  <conditionalFormatting sqref="G7:R7">
    <cfRule type="expression" dxfId="3" priority="1">
      <formula>$F7="Split Unequal - %"</formula>
    </cfRule>
  </conditionalFormatting>
  <dataValidations count="2">
    <dataValidation type="list" allowBlank="1" showInputMessage="1" showErrorMessage="1" sqref="F7">
      <formula1>"Split Equal, Split Unequal - %, Split Unequal - Amt"</formula1>
    </dataValidation>
    <dataValidation type="list" allowBlank="1" showInputMessage="1" showErrorMessage="1" errorTitle="Enter a valid Friend Name" error="Check the friends' names in Home sheet." sqref="E7">
      <formula1>L_FRIENDS</formula1>
    </dataValidation>
  </dataValidations>
  <pageMargins left="0.7" right="0.7" top="0.75" bottom="0.75" header="0.3" footer="0.3"/>
  <pageSetup orientation="portrait" horizontalDpi="4294967293" verticalDpi="0" r:id="rId1"/>
  <legacyDrawing r:id="rId2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R41"/>
  <sheetViews>
    <sheetView showGridLines="0" zoomScale="115" zoomScaleNormal="115" workbookViewId="0">
      <selection activeCell="B3" sqref="B3"/>
    </sheetView>
  </sheetViews>
  <sheetFormatPr defaultRowHeight="15" x14ac:dyDescent="0.25"/>
  <cols>
    <col min="1" max="1" width="1.7109375" customWidth="1"/>
    <col min="2" max="2" width="20.42578125" customWidth="1"/>
    <col min="3" max="14" width="10.7109375" customWidth="1"/>
    <col min="15" max="15" width="3" customWidth="1"/>
    <col min="16" max="16" width="12.7109375" customWidth="1"/>
    <col min="17" max="17" width="2.85546875" customWidth="1"/>
    <col min="18" max="18" width="13" customWidth="1"/>
    <col min="19" max="19" width="9.5703125" bestFit="1" customWidth="1"/>
    <col min="20" max="20" width="9.7109375" bestFit="1" customWidth="1"/>
    <col min="21" max="21" width="13.140625" bestFit="1" customWidth="1"/>
    <col min="22" max="22" width="23.140625" customWidth="1"/>
  </cols>
  <sheetData>
    <row r="2" spans="1:18" ht="24.95" customHeight="1" x14ac:dyDescent="0.25">
      <c r="A2" s="45"/>
      <c r="B2" s="46" t="s">
        <v>49</v>
      </c>
      <c r="C2" s="22"/>
      <c r="D2" s="22"/>
      <c r="E2" s="83" t="s">
        <v>39</v>
      </c>
      <c r="F2" s="84"/>
      <c r="G2" s="22"/>
      <c r="H2" s="22"/>
      <c r="I2" s="83" t="s">
        <v>59</v>
      </c>
      <c r="J2" s="84"/>
      <c r="K2" s="22"/>
      <c r="L2" s="22"/>
      <c r="M2" s="83" t="s">
        <v>60</v>
      </c>
      <c r="N2" s="84"/>
      <c r="O2" s="22"/>
      <c r="P2" s="22"/>
      <c r="Q2" s="47"/>
    </row>
    <row r="3" spans="1:18" ht="30" customHeight="1" x14ac:dyDescent="0.25">
      <c r="A3" s="48"/>
      <c r="B3" s="49"/>
      <c r="C3" s="50"/>
      <c r="D3" s="51"/>
      <c r="E3" s="85" t="str">
        <f>IFERROR(IF(I_FRIENDSEL="","",I3-M3),"")</f>
        <v/>
      </c>
      <c r="F3" s="85"/>
      <c r="G3" s="52"/>
      <c r="H3" s="53"/>
      <c r="I3" s="86" t="str">
        <f>IFERROR(INDEX($C$21:$N$21,MATCH(I_FRIENDSEL,L_FRIENDS,0)),"")</f>
        <v/>
      </c>
      <c r="J3" s="86"/>
      <c r="K3" s="53"/>
      <c r="L3" s="53"/>
      <c r="M3" s="87" t="str">
        <f>IFERROR(INDEX($P$8:$P$19,MATCH(I_FRIENDSEL,L_FRIENDS,0)),"")</f>
        <v/>
      </c>
      <c r="N3" s="87"/>
      <c r="O3" s="24"/>
      <c r="P3" s="24"/>
      <c r="Q3" s="54"/>
    </row>
    <row r="4" spans="1:18" x14ac:dyDescent="0.25">
      <c r="A4" s="55"/>
      <c r="B4" s="24"/>
      <c r="C4" s="24"/>
      <c r="D4" s="24"/>
      <c r="E4" s="56" t="s">
        <v>41</v>
      </c>
      <c r="F4" s="24"/>
      <c r="G4" s="24"/>
      <c r="H4" s="24"/>
      <c r="I4" s="57"/>
      <c r="J4" s="57"/>
      <c r="K4" s="24"/>
      <c r="L4" s="24"/>
      <c r="M4" s="57"/>
      <c r="N4" s="57"/>
      <c r="O4" s="24"/>
      <c r="P4" s="24"/>
      <c r="Q4" s="54"/>
    </row>
    <row r="5" spans="1:18" ht="21" x14ac:dyDescent="0.35">
      <c r="A5" s="55"/>
      <c r="B5" s="76" t="s">
        <v>54</v>
      </c>
      <c r="C5" s="77">
        <f>COUNTA(T_FRIENDS[FRIEND NAME])</f>
        <v>0</v>
      </c>
      <c r="D5" s="78" t="s">
        <v>50</v>
      </c>
      <c r="E5" s="58"/>
      <c r="F5" s="58"/>
      <c r="G5" s="58"/>
      <c r="H5" s="58"/>
      <c r="I5" s="58"/>
      <c r="J5" s="58"/>
      <c r="K5" s="80">
        <f t="array" ref="K5">IFERROR(SUM(IF(LEN(T_TRANS[Validation])&gt;0,1,0)),"")</f>
        <v>1</v>
      </c>
      <c r="L5" s="79" t="str">
        <f>IF(K5&gt;0,"Transactions with errors","")</f>
        <v>Transactions with errors</v>
      </c>
      <c r="M5" s="59"/>
      <c r="N5" s="59"/>
      <c r="O5" s="24"/>
      <c r="P5" s="24"/>
      <c r="Q5" s="54"/>
    </row>
    <row r="6" spans="1:18" ht="24.95" customHeight="1" x14ac:dyDescent="0.25">
      <c r="A6" s="55"/>
      <c r="B6" s="60"/>
      <c r="C6" s="61" t="s">
        <v>22</v>
      </c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62"/>
      <c r="R6" s="15"/>
    </row>
    <row r="7" spans="1:18" ht="24.95" customHeight="1" x14ac:dyDescent="0.25">
      <c r="A7" s="55"/>
      <c r="B7" s="61" t="s">
        <v>21</v>
      </c>
      <c r="C7" s="63" t="str">
        <f t="shared" ref="C7:N7" si="0">IFERROR(IF(COLUMN(C7)-COLUMN($B$7)&gt;C_NUMFRIENDS,"",INDEX(L_FRIENDS,COLUMN(C7)-COLUMN($B$7))),"")</f>
        <v/>
      </c>
      <c r="D7" s="63" t="str">
        <f t="shared" si="0"/>
        <v/>
      </c>
      <c r="E7" s="63" t="str">
        <f t="shared" si="0"/>
        <v/>
      </c>
      <c r="F7" s="63" t="str">
        <f t="shared" si="0"/>
        <v/>
      </c>
      <c r="G7" s="63" t="str">
        <f t="shared" si="0"/>
        <v/>
      </c>
      <c r="H7" s="63" t="str">
        <f t="shared" si="0"/>
        <v/>
      </c>
      <c r="I7" s="63" t="str">
        <f t="shared" si="0"/>
        <v/>
      </c>
      <c r="J7" s="63" t="str">
        <f t="shared" si="0"/>
        <v/>
      </c>
      <c r="K7" s="63" t="str">
        <f t="shared" si="0"/>
        <v/>
      </c>
      <c r="L7" s="63" t="str">
        <f t="shared" si="0"/>
        <v/>
      </c>
      <c r="M7" s="63" t="str">
        <f t="shared" si="0"/>
        <v/>
      </c>
      <c r="N7" s="63" t="str">
        <f t="shared" si="0"/>
        <v/>
      </c>
      <c r="O7" s="24"/>
      <c r="P7" s="64" t="s">
        <v>60</v>
      </c>
      <c r="Q7" s="54"/>
    </row>
    <row r="8" spans="1:18" x14ac:dyDescent="0.25">
      <c r="A8" s="65"/>
      <c r="B8" s="66" t="str">
        <f t="shared" ref="B8:B19" si="1">IFERROR(IF(ROW(B8)-ROW($B$7)&gt;C_NUMFRIENDS,"",INDEX(L_FRIENDS,ROW(B8)-ROW($B$7))),"")</f>
        <v/>
      </c>
      <c r="C8" s="40" t="str">
        <f>IFERROR(IF(OR($B8="",C$7=""),"",MAX(0,ROUND(
(SUMIFS(T_TRANS[Amount],T_TRANS[Split Type],"Split Equal",T_TRANS[Paid By],C$7)/C_NUMFRIENDS)+
 SUMPRODUCT(--(T_TRANS[Split Type]="Split Unequal - %"),--(T_TRANS[Paid By]=C$7),T_TRANS[Amount],INDEX(T_TRANS[],,MATCH("Friend "&amp;MATCH($B8,L_FRIENDS,0),T_TRANS[#Headers],0)))+
SUMPRODUCT(--(T_TRANS[Split Type]="Split Unequal - Amt"),--(T_TRANS[Paid By]=C$7),INDEX(T_TRANS[],,MATCH("Friend "&amp;MATCH($B8,L_FRIENDS,0),T_TRANS[#Headers],0)))-
(SUMIFS(T_TRANS[Amount],T_TRANS[Split Type],"Split Equal",T_TRANS[Paid By],$B8)/C_NUMFRIENDS)-
SUMPRODUCT(--(T_TRANS[Split Type]="Split Unequal - %"),--(T_TRANS[Paid By]=$B8),T_TRANS[Amount],INDEX(T_TRANS[],,MATCH("Friend "&amp;MATCH(C$7,L_FRIENDS,0),T_TRANS[#Headers],0)))-
SUMPRODUCT(--(T_TRANS[Split Type]="Split Unequal - Amt"),--(T_TRANS[Paid By]=$B8),INDEX(T_TRANS[],,MATCH("Friend "&amp;MATCH(C$7,L_FRIENDS,0),T_TRANS[#Headers],0))),2)
)),"")</f>
        <v/>
      </c>
      <c r="D8" s="40" t="str">
        <f>IFERROR(IF(OR($B8="",D$7=""),"",MAX(0,ROUND(
(SUMIFS(T_TRANS[Amount],T_TRANS[Split Type],"Split Equal",T_TRANS[Paid By],D$7)/C_NUMFRIENDS)+
 SUMPRODUCT(--(T_TRANS[Split Type]="Split Unequal - %"),--(T_TRANS[Paid By]=D$7),T_TRANS[Amount],INDEX(T_TRANS[],,MATCH("Friend "&amp;MATCH($B8,L_FRIENDS,0),T_TRANS[#Headers],0)))+
SUMPRODUCT(--(T_TRANS[Split Type]="Split Unequal - Amt"),--(T_TRANS[Paid By]=D$7),INDEX(T_TRANS[],,MATCH("Friend "&amp;MATCH($B8,L_FRIENDS,0),T_TRANS[#Headers],0)))-
(SUMIFS(T_TRANS[Amount],T_TRANS[Split Type],"Split Equal",T_TRANS[Paid By],$B8)/C_NUMFRIENDS)-
SUMPRODUCT(--(T_TRANS[Split Type]="Split Unequal - %"),--(T_TRANS[Paid By]=$B8),T_TRANS[Amount],INDEX(T_TRANS[],,MATCH("Friend "&amp;MATCH(D$7,L_FRIENDS,0),T_TRANS[#Headers],0)))-
SUMPRODUCT(--(T_TRANS[Split Type]="Split Unequal - Amt"),--(T_TRANS[Paid By]=$B8),INDEX(T_TRANS[],,MATCH("Friend "&amp;MATCH(D$7,L_FRIENDS,0),T_TRANS[#Headers],0))),2)
)),"")</f>
        <v/>
      </c>
      <c r="E8" s="40" t="str">
        <f>IFERROR(IF(OR($B8="",E$7=""),"",MAX(0,ROUND(
(SUMIFS(T_TRANS[Amount],T_TRANS[Split Type],"Split Equal",T_TRANS[Paid By],E$7)/C_NUMFRIENDS)+
 SUMPRODUCT(--(T_TRANS[Split Type]="Split Unequal - %"),--(T_TRANS[Paid By]=E$7),T_TRANS[Amount],INDEX(T_TRANS[],,MATCH("Friend "&amp;MATCH($B8,L_FRIENDS,0),T_TRANS[#Headers],0)))+
SUMPRODUCT(--(T_TRANS[Split Type]="Split Unequal - Amt"),--(T_TRANS[Paid By]=E$7),INDEX(T_TRANS[],,MATCH("Friend "&amp;MATCH($B8,L_FRIENDS,0),T_TRANS[#Headers],0)))-
(SUMIFS(T_TRANS[Amount],T_TRANS[Split Type],"Split Equal",T_TRANS[Paid By],$B8)/C_NUMFRIENDS)-
SUMPRODUCT(--(T_TRANS[Split Type]="Split Unequal - %"),--(T_TRANS[Paid By]=$B8),T_TRANS[Amount],INDEX(T_TRANS[],,MATCH("Friend "&amp;MATCH(E$7,L_FRIENDS,0),T_TRANS[#Headers],0)))-
SUMPRODUCT(--(T_TRANS[Split Type]="Split Unequal - Amt"),--(T_TRANS[Paid By]=$B8),INDEX(T_TRANS[],,MATCH("Friend "&amp;MATCH(E$7,L_FRIENDS,0),T_TRANS[#Headers],0))),2)
)),"")</f>
        <v/>
      </c>
      <c r="F8" s="40" t="str">
        <f>IFERROR(IF(OR($B8="",F$7=""),"",MAX(0,ROUND(
(SUMIFS(T_TRANS[Amount],T_TRANS[Split Type],"Split Equal",T_TRANS[Paid By],F$7)/C_NUMFRIENDS)+
 SUMPRODUCT(--(T_TRANS[Split Type]="Split Unequal - %"),--(T_TRANS[Paid By]=F$7),T_TRANS[Amount],INDEX(T_TRANS[],,MATCH("Friend "&amp;MATCH($B8,L_FRIENDS,0),T_TRANS[#Headers],0)))+
SUMPRODUCT(--(T_TRANS[Split Type]="Split Unequal - Amt"),--(T_TRANS[Paid By]=F$7),INDEX(T_TRANS[],,MATCH("Friend "&amp;MATCH($B8,L_FRIENDS,0),T_TRANS[#Headers],0)))-
(SUMIFS(T_TRANS[Amount],T_TRANS[Split Type],"Split Equal",T_TRANS[Paid By],$B8)/C_NUMFRIENDS)-
SUMPRODUCT(--(T_TRANS[Split Type]="Split Unequal - %"),--(T_TRANS[Paid By]=$B8),T_TRANS[Amount],INDEX(T_TRANS[],,MATCH("Friend "&amp;MATCH(F$7,L_FRIENDS,0),T_TRANS[#Headers],0)))-
SUMPRODUCT(--(T_TRANS[Split Type]="Split Unequal - Amt"),--(T_TRANS[Paid By]=$B8),INDEX(T_TRANS[],,MATCH("Friend "&amp;MATCH(F$7,L_FRIENDS,0),T_TRANS[#Headers],0))),2)
)),"")</f>
        <v/>
      </c>
      <c r="G8" s="40" t="str">
        <f>IFERROR(IF(OR($B8="",G$7=""),"",MAX(0,ROUND(
(SUMIFS(T_TRANS[Amount],T_TRANS[Split Type],"Split Equal",T_TRANS[Paid By],G$7)/C_NUMFRIENDS)+
 SUMPRODUCT(--(T_TRANS[Split Type]="Split Unequal - %"),--(T_TRANS[Paid By]=G$7),T_TRANS[Amount],INDEX(T_TRANS[],,MATCH("Friend "&amp;MATCH($B8,L_FRIENDS,0),T_TRANS[#Headers],0)))+
SUMPRODUCT(--(T_TRANS[Split Type]="Split Unequal - Amt"),--(T_TRANS[Paid By]=G$7),INDEX(T_TRANS[],,MATCH("Friend "&amp;MATCH($B8,L_FRIENDS,0),T_TRANS[#Headers],0)))-
(SUMIFS(T_TRANS[Amount],T_TRANS[Split Type],"Split Equal",T_TRANS[Paid By],$B8)/C_NUMFRIENDS)-
SUMPRODUCT(--(T_TRANS[Split Type]="Split Unequal - %"),--(T_TRANS[Paid By]=$B8),T_TRANS[Amount],INDEX(T_TRANS[],,MATCH("Friend "&amp;MATCH(G$7,L_FRIENDS,0),T_TRANS[#Headers],0)))-
SUMPRODUCT(--(T_TRANS[Split Type]="Split Unequal - Amt"),--(T_TRANS[Paid By]=$B8),INDEX(T_TRANS[],,MATCH("Friend "&amp;MATCH(G$7,L_FRIENDS,0),T_TRANS[#Headers],0))),2)
)),"")</f>
        <v/>
      </c>
      <c r="H8" s="40" t="str">
        <f>IFERROR(IF(OR($B8="",H$7=""),"",MAX(0,ROUND(
(SUMIFS(T_TRANS[Amount],T_TRANS[Split Type],"Split Equal",T_TRANS[Paid By],H$7)/C_NUMFRIENDS)+
 SUMPRODUCT(--(T_TRANS[Split Type]="Split Unequal - %"),--(T_TRANS[Paid By]=H$7),T_TRANS[Amount],INDEX(T_TRANS[],,MATCH("Friend "&amp;MATCH($B8,L_FRIENDS,0),T_TRANS[#Headers],0)))+
SUMPRODUCT(--(T_TRANS[Split Type]="Split Unequal - Amt"),--(T_TRANS[Paid By]=H$7),INDEX(T_TRANS[],,MATCH("Friend "&amp;MATCH($B8,L_FRIENDS,0),T_TRANS[#Headers],0)))-
(SUMIFS(T_TRANS[Amount],T_TRANS[Split Type],"Split Equal",T_TRANS[Paid By],$B8)/C_NUMFRIENDS)-
SUMPRODUCT(--(T_TRANS[Split Type]="Split Unequal - %"),--(T_TRANS[Paid By]=$B8),T_TRANS[Amount],INDEX(T_TRANS[],,MATCH("Friend "&amp;MATCH(H$7,L_FRIENDS,0),T_TRANS[#Headers],0)))-
SUMPRODUCT(--(T_TRANS[Split Type]="Split Unequal - Amt"),--(T_TRANS[Paid By]=$B8),INDEX(T_TRANS[],,MATCH("Friend "&amp;MATCH(H$7,L_FRIENDS,0),T_TRANS[#Headers],0))),2)
)),"")</f>
        <v/>
      </c>
      <c r="I8" s="40" t="str">
        <f>IFERROR(IF(OR($B8="",I$7=""),"",MAX(0,ROUND(
(SUMIFS(T_TRANS[Amount],T_TRANS[Split Type],"Split Equal",T_TRANS[Paid By],I$7)/C_NUMFRIENDS)+
 SUMPRODUCT(--(T_TRANS[Split Type]="Split Unequal - %"),--(T_TRANS[Paid By]=I$7),T_TRANS[Amount],INDEX(T_TRANS[],,MATCH("Friend "&amp;MATCH($B8,L_FRIENDS,0),T_TRANS[#Headers],0)))+
SUMPRODUCT(--(T_TRANS[Split Type]="Split Unequal - Amt"),--(T_TRANS[Paid By]=I$7),INDEX(T_TRANS[],,MATCH("Friend "&amp;MATCH($B8,L_FRIENDS,0),T_TRANS[#Headers],0)))-
(SUMIFS(T_TRANS[Amount],T_TRANS[Split Type],"Split Equal",T_TRANS[Paid By],$B8)/C_NUMFRIENDS)-
SUMPRODUCT(--(T_TRANS[Split Type]="Split Unequal - %"),--(T_TRANS[Paid By]=$B8),T_TRANS[Amount],INDEX(T_TRANS[],,MATCH("Friend "&amp;MATCH(I$7,L_FRIENDS,0),T_TRANS[#Headers],0)))-
SUMPRODUCT(--(T_TRANS[Split Type]="Split Unequal - Amt"),--(T_TRANS[Paid By]=$B8),INDEX(T_TRANS[],,MATCH("Friend "&amp;MATCH(I$7,L_FRIENDS,0),T_TRANS[#Headers],0))),2)
)),"")</f>
        <v/>
      </c>
      <c r="J8" s="40" t="str">
        <f>IFERROR(IF(OR($B8="",J$7=""),"",MAX(0,ROUND(
(SUMIFS(T_TRANS[Amount],T_TRANS[Split Type],"Split Equal",T_TRANS[Paid By],J$7)/C_NUMFRIENDS)+
 SUMPRODUCT(--(T_TRANS[Split Type]="Split Unequal - %"),--(T_TRANS[Paid By]=J$7),T_TRANS[Amount],INDEX(T_TRANS[],,MATCH("Friend "&amp;MATCH($B8,L_FRIENDS,0),T_TRANS[#Headers],0)))+
SUMPRODUCT(--(T_TRANS[Split Type]="Split Unequal - Amt"),--(T_TRANS[Paid By]=J$7),INDEX(T_TRANS[],,MATCH("Friend "&amp;MATCH($B8,L_FRIENDS,0),T_TRANS[#Headers],0)))-
(SUMIFS(T_TRANS[Amount],T_TRANS[Split Type],"Split Equal",T_TRANS[Paid By],$B8)/C_NUMFRIENDS)-
SUMPRODUCT(--(T_TRANS[Split Type]="Split Unequal - %"),--(T_TRANS[Paid By]=$B8),T_TRANS[Amount],INDEX(T_TRANS[],,MATCH("Friend "&amp;MATCH(J$7,L_FRIENDS,0),T_TRANS[#Headers],0)))-
SUMPRODUCT(--(T_TRANS[Split Type]="Split Unequal - Amt"),--(T_TRANS[Paid By]=$B8),INDEX(T_TRANS[],,MATCH("Friend "&amp;MATCH(J$7,L_FRIENDS,0),T_TRANS[#Headers],0))),2)
)),"")</f>
        <v/>
      </c>
      <c r="K8" s="40" t="str">
        <f>IFERROR(IF(OR($B8="",K$7=""),"",MAX(0,ROUND(
(SUMIFS(T_TRANS[Amount],T_TRANS[Split Type],"Split Equal",T_TRANS[Paid By],K$7)/C_NUMFRIENDS)+
 SUMPRODUCT(--(T_TRANS[Split Type]="Split Unequal - %"),--(T_TRANS[Paid By]=K$7),T_TRANS[Amount],INDEX(T_TRANS[],,MATCH("Friend "&amp;MATCH($B8,L_FRIENDS,0),T_TRANS[#Headers],0)))+
SUMPRODUCT(--(T_TRANS[Split Type]="Split Unequal - Amt"),--(T_TRANS[Paid By]=K$7),INDEX(T_TRANS[],,MATCH("Friend "&amp;MATCH($B8,L_FRIENDS,0),T_TRANS[#Headers],0)))-
(SUMIFS(T_TRANS[Amount],T_TRANS[Split Type],"Split Equal",T_TRANS[Paid By],$B8)/C_NUMFRIENDS)-
SUMPRODUCT(--(T_TRANS[Split Type]="Split Unequal - %"),--(T_TRANS[Paid By]=$B8),T_TRANS[Amount],INDEX(T_TRANS[],,MATCH("Friend "&amp;MATCH(K$7,L_FRIENDS,0),T_TRANS[#Headers],0)))-
SUMPRODUCT(--(T_TRANS[Split Type]="Split Unequal - Amt"),--(T_TRANS[Paid By]=$B8),INDEX(T_TRANS[],,MATCH("Friend "&amp;MATCH(K$7,L_FRIENDS,0),T_TRANS[#Headers],0))),2)
)),"")</f>
        <v/>
      </c>
      <c r="L8" s="40" t="str">
        <f>IFERROR(IF(OR($B8="",L$7=""),"",MAX(0,ROUND(
(SUMIFS(T_TRANS[Amount],T_TRANS[Split Type],"Split Equal",T_TRANS[Paid By],L$7)/C_NUMFRIENDS)+
 SUMPRODUCT(--(T_TRANS[Split Type]="Split Unequal - %"),--(T_TRANS[Paid By]=L$7),T_TRANS[Amount],INDEX(T_TRANS[],,MATCH("Friend "&amp;MATCH($B8,L_FRIENDS,0),T_TRANS[#Headers],0)))+
SUMPRODUCT(--(T_TRANS[Split Type]="Split Unequal - Amt"),--(T_TRANS[Paid By]=L$7),INDEX(T_TRANS[],,MATCH("Friend "&amp;MATCH($B8,L_FRIENDS,0),T_TRANS[#Headers],0)))-
(SUMIFS(T_TRANS[Amount],T_TRANS[Split Type],"Split Equal",T_TRANS[Paid By],$B8)/C_NUMFRIENDS)-
SUMPRODUCT(--(T_TRANS[Split Type]="Split Unequal - %"),--(T_TRANS[Paid By]=$B8),T_TRANS[Amount],INDEX(T_TRANS[],,MATCH("Friend "&amp;MATCH(L$7,L_FRIENDS,0),T_TRANS[#Headers],0)))-
SUMPRODUCT(--(T_TRANS[Split Type]="Split Unequal - Amt"),--(T_TRANS[Paid By]=$B8),INDEX(T_TRANS[],,MATCH("Friend "&amp;MATCH(L$7,L_FRIENDS,0),T_TRANS[#Headers],0))),2)
)),"")</f>
        <v/>
      </c>
      <c r="M8" s="40" t="str">
        <f>IFERROR(IF(OR($B8="",M$7=""),"",MAX(0,ROUND(
(SUMIFS(T_TRANS[Amount],T_TRANS[Split Type],"Split Equal",T_TRANS[Paid By],M$7)/C_NUMFRIENDS)+
 SUMPRODUCT(--(T_TRANS[Split Type]="Split Unequal - %"),--(T_TRANS[Paid By]=M$7),T_TRANS[Amount],INDEX(T_TRANS[],,MATCH("Friend "&amp;MATCH($B8,L_FRIENDS,0),T_TRANS[#Headers],0)))+
SUMPRODUCT(--(T_TRANS[Split Type]="Split Unequal - Amt"),--(T_TRANS[Paid By]=M$7),INDEX(T_TRANS[],,MATCH("Friend "&amp;MATCH($B8,L_FRIENDS,0),T_TRANS[#Headers],0)))-
(SUMIFS(T_TRANS[Amount],T_TRANS[Split Type],"Split Equal",T_TRANS[Paid By],$B8)/C_NUMFRIENDS)-
SUMPRODUCT(--(T_TRANS[Split Type]="Split Unequal - %"),--(T_TRANS[Paid By]=$B8),T_TRANS[Amount],INDEX(T_TRANS[],,MATCH("Friend "&amp;MATCH(M$7,L_FRIENDS,0),T_TRANS[#Headers],0)))-
SUMPRODUCT(--(T_TRANS[Split Type]="Split Unequal - Amt"),--(T_TRANS[Paid By]=$B8),INDEX(T_TRANS[],,MATCH("Friend "&amp;MATCH(M$7,L_FRIENDS,0),T_TRANS[#Headers],0))),2)
)),"")</f>
        <v/>
      </c>
      <c r="N8" s="40" t="str">
        <f>IFERROR(IF(OR($B8="",N$7=""),"",MAX(0,ROUND(
(SUMIFS(T_TRANS[Amount],T_TRANS[Split Type],"Split Equal",T_TRANS[Paid By],N$7)/C_NUMFRIENDS)+
 SUMPRODUCT(--(T_TRANS[Split Type]="Split Unequal - %"),--(T_TRANS[Paid By]=N$7),T_TRANS[Amount],INDEX(T_TRANS[],,MATCH("Friend "&amp;MATCH($B8,L_FRIENDS,0),T_TRANS[#Headers],0)))+
SUMPRODUCT(--(T_TRANS[Split Type]="Split Unequal - Amt"),--(T_TRANS[Paid By]=N$7),INDEX(T_TRANS[],,MATCH("Friend "&amp;MATCH($B8,L_FRIENDS,0),T_TRANS[#Headers],0)))-
(SUMIFS(T_TRANS[Amount],T_TRANS[Split Type],"Split Equal",T_TRANS[Paid By],$B8)/C_NUMFRIENDS)-
SUMPRODUCT(--(T_TRANS[Split Type]="Split Unequal - %"),--(T_TRANS[Paid By]=$B8),T_TRANS[Amount],INDEX(T_TRANS[],,MATCH("Friend "&amp;MATCH(N$7,L_FRIENDS,0),T_TRANS[#Headers],0)))-
SUMPRODUCT(--(T_TRANS[Split Type]="Split Unequal - Amt"),--(T_TRANS[Paid By]=$B8),INDEX(T_TRANS[],,MATCH("Friend "&amp;MATCH(N$7,L_FRIENDS,0),T_TRANS[#Headers],0))),2)
)),"")</f>
        <v/>
      </c>
      <c r="O8" s="24"/>
      <c r="P8" s="6" t="str">
        <f t="shared" ref="P8:P19" si="2">IF(B8="","",SUM(C8:N8))</f>
        <v/>
      </c>
      <c r="Q8" s="54"/>
    </row>
    <row r="9" spans="1:18" x14ac:dyDescent="0.25">
      <c r="A9" s="65"/>
      <c r="B9" s="66" t="str">
        <f t="shared" si="1"/>
        <v/>
      </c>
      <c r="C9" s="40" t="str">
        <f>IFERROR(IF(OR($B9="",C$7=""),"",MAX(0,ROUND(
(SUMIFS(T_TRANS[Amount],T_TRANS[Split Type],"Split Equal",T_TRANS[Paid By],C$7)/C_NUMFRIENDS)+
 SUMPRODUCT(--(T_TRANS[Split Type]="Split Unequal - %"),--(T_TRANS[Paid By]=C$7),T_TRANS[Amount],INDEX(T_TRANS[],,MATCH("Friend "&amp;MATCH($B9,L_FRIENDS,0),T_TRANS[#Headers],0)))+
SUMPRODUCT(--(T_TRANS[Split Type]="Split Unequal - Amt"),--(T_TRANS[Paid By]=C$7),INDEX(T_TRANS[],,MATCH("Friend "&amp;MATCH($B9,L_FRIENDS,0),T_TRANS[#Headers],0)))-
(SUMIFS(T_TRANS[Amount],T_TRANS[Split Type],"Split Equal",T_TRANS[Paid By],$B9)/C_NUMFRIENDS)-
SUMPRODUCT(--(T_TRANS[Split Type]="Split Unequal - %"),--(T_TRANS[Paid By]=$B9),T_TRANS[Amount],INDEX(T_TRANS[],,MATCH("Friend "&amp;MATCH(C$7,L_FRIENDS,0),T_TRANS[#Headers],0)))-
SUMPRODUCT(--(T_TRANS[Split Type]="Split Unequal - Amt"),--(T_TRANS[Paid By]=$B9),INDEX(T_TRANS[],,MATCH("Friend "&amp;MATCH(C$7,L_FRIENDS,0),T_TRANS[#Headers],0))),2)
)),"")</f>
        <v/>
      </c>
      <c r="D9" s="40" t="str">
        <f>IFERROR(IF(OR($B9="",D$7=""),"",MAX(0,ROUND(
(SUMIFS(T_TRANS[Amount],T_TRANS[Split Type],"Split Equal",T_TRANS[Paid By],D$7)/C_NUMFRIENDS)+
 SUMPRODUCT(--(T_TRANS[Split Type]="Split Unequal - %"),--(T_TRANS[Paid By]=D$7),T_TRANS[Amount],INDEX(T_TRANS[],,MATCH("Friend "&amp;MATCH($B9,L_FRIENDS,0),T_TRANS[#Headers],0)))+
SUMPRODUCT(--(T_TRANS[Split Type]="Split Unequal - Amt"),--(T_TRANS[Paid By]=D$7),INDEX(T_TRANS[],,MATCH("Friend "&amp;MATCH($B9,L_FRIENDS,0),T_TRANS[#Headers],0)))-
(SUMIFS(T_TRANS[Amount],T_TRANS[Split Type],"Split Equal",T_TRANS[Paid By],$B9)/C_NUMFRIENDS)-
SUMPRODUCT(--(T_TRANS[Split Type]="Split Unequal - %"),--(T_TRANS[Paid By]=$B9),T_TRANS[Amount],INDEX(T_TRANS[],,MATCH("Friend "&amp;MATCH(D$7,L_FRIENDS,0),T_TRANS[#Headers],0)))-
SUMPRODUCT(--(T_TRANS[Split Type]="Split Unequal - Amt"),--(T_TRANS[Paid By]=$B9),INDEX(T_TRANS[],,MATCH("Friend "&amp;MATCH(D$7,L_FRIENDS,0),T_TRANS[#Headers],0))),2)
)),"")</f>
        <v/>
      </c>
      <c r="E9" s="40" t="str">
        <f>IFERROR(IF(OR($B9="",E$7=""),"",MAX(0,ROUND(
(SUMIFS(T_TRANS[Amount],T_TRANS[Split Type],"Split Equal",T_TRANS[Paid By],E$7)/C_NUMFRIENDS)+
 SUMPRODUCT(--(T_TRANS[Split Type]="Split Unequal - %"),--(T_TRANS[Paid By]=E$7),T_TRANS[Amount],INDEX(T_TRANS[],,MATCH("Friend "&amp;MATCH($B9,L_FRIENDS,0),T_TRANS[#Headers],0)))+
SUMPRODUCT(--(T_TRANS[Split Type]="Split Unequal - Amt"),--(T_TRANS[Paid By]=E$7),INDEX(T_TRANS[],,MATCH("Friend "&amp;MATCH($B9,L_FRIENDS,0),T_TRANS[#Headers],0)))-
(SUMIFS(T_TRANS[Amount],T_TRANS[Split Type],"Split Equal",T_TRANS[Paid By],$B9)/C_NUMFRIENDS)-
SUMPRODUCT(--(T_TRANS[Split Type]="Split Unequal - %"),--(T_TRANS[Paid By]=$B9),T_TRANS[Amount],INDEX(T_TRANS[],,MATCH("Friend "&amp;MATCH(E$7,L_FRIENDS,0),T_TRANS[#Headers],0)))-
SUMPRODUCT(--(T_TRANS[Split Type]="Split Unequal - Amt"),--(T_TRANS[Paid By]=$B9),INDEX(T_TRANS[],,MATCH("Friend "&amp;MATCH(E$7,L_FRIENDS,0),T_TRANS[#Headers],0))),2)
)),"")</f>
        <v/>
      </c>
      <c r="F9" s="40" t="str">
        <f>IFERROR(IF(OR($B9="",F$7=""),"",MAX(0,ROUND(
(SUMIFS(T_TRANS[Amount],T_TRANS[Split Type],"Split Equal",T_TRANS[Paid By],F$7)/C_NUMFRIENDS)+
 SUMPRODUCT(--(T_TRANS[Split Type]="Split Unequal - %"),--(T_TRANS[Paid By]=F$7),T_TRANS[Amount],INDEX(T_TRANS[],,MATCH("Friend "&amp;MATCH($B9,L_FRIENDS,0),T_TRANS[#Headers],0)))+
SUMPRODUCT(--(T_TRANS[Split Type]="Split Unequal - Amt"),--(T_TRANS[Paid By]=F$7),INDEX(T_TRANS[],,MATCH("Friend "&amp;MATCH($B9,L_FRIENDS,0),T_TRANS[#Headers],0)))-
(SUMIFS(T_TRANS[Amount],T_TRANS[Split Type],"Split Equal",T_TRANS[Paid By],$B9)/C_NUMFRIENDS)-
SUMPRODUCT(--(T_TRANS[Split Type]="Split Unequal - %"),--(T_TRANS[Paid By]=$B9),T_TRANS[Amount],INDEX(T_TRANS[],,MATCH("Friend "&amp;MATCH(F$7,L_FRIENDS,0),T_TRANS[#Headers],0)))-
SUMPRODUCT(--(T_TRANS[Split Type]="Split Unequal - Amt"),--(T_TRANS[Paid By]=$B9),INDEX(T_TRANS[],,MATCH("Friend "&amp;MATCH(F$7,L_FRIENDS,0),T_TRANS[#Headers],0))),2)
)),"")</f>
        <v/>
      </c>
      <c r="G9" s="40" t="str">
        <f>IFERROR(IF(OR($B9="",G$7=""),"",MAX(0,ROUND(
(SUMIFS(T_TRANS[Amount],T_TRANS[Split Type],"Split Equal",T_TRANS[Paid By],G$7)/C_NUMFRIENDS)+
 SUMPRODUCT(--(T_TRANS[Split Type]="Split Unequal - %"),--(T_TRANS[Paid By]=G$7),T_TRANS[Amount],INDEX(T_TRANS[],,MATCH("Friend "&amp;MATCH($B9,L_FRIENDS,0),T_TRANS[#Headers],0)))+
SUMPRODUCT(--(T_TRANS[Split Type]="Split Unequal - Amt"),--(T_TRANS[Paid By]=G$7),INDEX(T_TRANS[],,MATCH("Friend "&amp;MATCH($B9,L_FRIENDS,0),T_TRANS[#Headers],0)))-
(SUMIFS(T_TRANS[Amount],T_TRANS[Split Type],"Split Equal",T_TRANS[Paid By],$B9)/C_NUMFRIENDS)-
SUMPRODUCT(--(T_TRANS[Split Type]="Split Unequal - %"),--(T_TRANS[Paid By]=$B9),T_TRANS[Amount],INDEX(T_TRANS[],,MATCH("Friend "&amp;MATCH(G$7,L_FRIENDS,0),T_TRANS[#Headers],0)))-
SUMPRODUCT(--(T_TRANS[Split Type]="Split Unequal - Amt"),--(T_TRANS[Paid By]=$B9),INDEX(T_TRANS[],,MATCH("Friend "&amp;MATCH(G$7,L_FRIENDS,0),T_TRANS[#Headers],0))),2)
)),"")</f>
        <v/>
      </c>
      <c r="H9" s="40" t="str">
        <f>IFERROR(IF(OR($B9="",H$7=""),"",MAX(0,ROUND(
(SUMIFS(T_TRANS[Amount],T_TRANS[Split Type],"Split Equal",T_TRANS[Paid By],H$7)/C_NUMFRIENDS)+
 SUMPRODUCT(--(T_TRANS[Split Type]="Split Unequal - %"),--(T_TRANS[Paid By]=H$7),T_TRANS[Amount],INDEX(T_TRANS[],,MATCH("Friend "&amp;MATCH($B9,L_FRIENDS,0),T_TRANS[#Headers],0)))+
SUMPRODUCT(--(T_TRANS[Split Type]="Split Unequal - Amt"),--(T_TRANS[Paid By]=H$7),INDEX(T_TRANS[],,MATCH("Friend "&amp;MATCH($B9,L_FRIENDS,0),T_TRANS[#Headers],0)))-
(SUMIFS(T_TRANS[Amount],T_TRANS[Split Type],"Split Equal",T_TRANS[Paid By],$B9)/C_NUMFRIENDS)-
SUMPRODUCT(--(T_TRANS[Split Type]="Split Unequal - %"),--(T_TRANS[Paid By]=$B9),T_TRANS[Amount],INDEX(T_TRANS[],,MATCH("Friend "&amp;MATCH(H$7,L_FRIENDS,0),T_TRANS[#Headers],0)))-
SUMPRODUCT(--(T_TRANS[Split Type]="Split Unequal - Amt"),--(T_TRANS[Paid By]=$B9),INDEX(T_TRANS[],,MATCH("Friend "&amp;MATCH(H$7,L_FRIENDS,0),T_TRANS[#Headers],0))),2)
)),"")</f>
        <v/>
      </c>
      <c r="I9" s="40" t="str">
        <f>IFERROR(IF(OR($B9="",I$7=""),"",MAX(0,ROUND(
(SUMIFS(T_TRANS[Amount],T_TRANS[Split Type],"Split Equal",T_TRANS[Paid By],I$7)/C_NUMFRIENDS)+
 SUMPRODUCT(--(T_TRANS[Split Type]="Split Unequal - %"),--(T_TRANS[Paid By]=I$7),T_TRANS[Amount],INDEX(T_TRANS[],,MATCH("Friend "&amp;MATCH($B9,L_FRIENDS,0),T_TRANS[#Headers],0)))+
SUMPRODUCT(--(T_TRANS[Split Type]="Split Unequal - Amt"),--(T_TRANS[Paid By]=I$7),INDEX(T_TRANS[],,MATCH("Friend "&amp;MATCH($B9,L_FRIENDS,0),T_TRANS[#Headers],0)))-
(SUMIFS(T_TRANS[Amount],T_TRANS[Split Type],"Split Equal",T_TRANS[Paid By],$B9)/C_NUMFRIENDS)-
SUMPRODUCT(--(T_TRANS[Split Type]="Split Unequal - %"),--(T_TRANS[Paid By]=$B9),T_TRANS[Amount],INDEX(T_TRANS[],,MATCH("Friend "&amp;MATCH(I$7,L_FRIENDS,0),T_TRANS[#Headers],0)))-
SUMPRODUCT(--(T_TRANS[Split Type]="Split Unequal - Amt"),--(T_TRANS[Paid By]=$B9),INDEX(T_TRANS[],,MATCH("Friend "&amp;MATCH(I$7,L_FRIENDS,0),T_TRANS[#Headers],0))),2)
)),"")</f>
        <v/>
      </c>
      <c r="J9" s="40" t="str">
        <f>IFERROR(IF(OR($B9="",J$7=""),"",MAX(0,ROUND(
(SUMIFS(T_TRANS[Amount],T_TRANS[Split Type],"Split Equal",T_TRANS[Paid By],J$7)/C_NUMFRIENDS)+
 SUMPRODUCT(--(T_TRANS[Split Type]="Split Unequal - %"),--(T_TRANS[Paid By]=J$7),T_TRANS[Amount],INDEX(T_TRANS[],,MATCH("Friend "&amp;MATCH($B9,L_FRIENDS,0),T_TRANS[#Headers],0)))+
SUMPRODUCT(--(T_TRANS[Split Type]="Split Unequal - Amt"),--(T_TRANS[Paid By]=J$7),INDEX(T_TRANS[],,MATCH("Friend "&amp;MATCH($B9,L_FRIENDS,0),T_TRANS[#Headers],0)))-
(SUMIFS(T_TRANS[Amount],T_TRANS[Split Type],"Split Equal",T_TRANS[Paid By],$B9)/C_NUMFRIENDS)-
SUMPRODUCT(--(T_TRANS[Split Type]="Split Unequal - %"),--(T_TRANS[Paid By]=$B9),T_TRANS[Amount],INDEX(T_TRANS[],,MATCH("Friend "&amp;MATCH(J$7,L_FRIENDS,0),T_TRANS[#Headers],0)))-
SUMPRODUCT(--(T_TRANS[Split Type]="Split Unequal - Amt"),--(T_TRANS[Paid By]=$B9),INDEX(T_TRANS[],,MATCH("Friend "&amp;MATCH(J$7,L_FRIENDS,0),T_TRANS[#Headers],0))),2)
)),"")</f>
        <v/>
      </c>
      <c r="K9" s="40" t="str">
        <f>IFERROR(IF(OR($B9="",K$7=""),"",MAX(0,ROUND(
(SUMIFS(T_TRANS[Amount],T_TRANS[Split Type],"Split Equal",T_TRANS[Paid By],K$7)/C_NUMFRIENDS)+
 SUMPRODUCT(--(T_TRANS[Split Type]="Split Unequal - %"),--(T_TRANS[Paid By]=K$7),T_TRANS[Amount],INDEX(T_TRANS[],,MATCH("Friend "&amp;MATCH($B9,L_FRIENDS,0),T_TRANS[#Headers],0)))+
SUMPRODUCT(--(T_TRANS[Split Type]="Split Unequal - Amt"),--(T_TRANS[Paid By]=K$7),INDEX(T_TRANS[],,MATCH("Friend "&amp;MATCH($B9,L_FRIENDS,0),T_TRANS[#Headers],0)))-
(SUMIFS(T_TRANS[Amount],T_TRANS[Split Type],"Split Equal",T_TRANS[Paid By],$B9)/C_NUMFRIENDS)-
SUMPRODUCT(--(T_TRANS[Split Type]="Split Unequal - %"),--(T_TRANS[Paid By]=$B9),T_TRANS[Amount],INDEX(T_TRANS[],,MATCH("Friend "&amp;MATCH(K$7,L_FRIENDS,0),T_TRANS[#Headers],0)))-
SUMPRODUCT(--(T_TRANS[Split Type]="Split Unequal - Amt"),--(T_TRANS[Paid By]=$B9),INDEX(T_TRANS[],,MATCH("Friend "&amp;MATCH(K$7,L_FRIENDS,0),T_TRANS[#Headers],0))),2)
)),"")</f>
        <v/>
      </c>
      <c r="L9" s="40" t="str">
        <f>IFERROR(IF(OR($B9="",L$7=""),"",MAX(0,ROUND(
(SUMIFS(T_TRANS[Amount],T_TRANS[Split Type],"Split Equal",T_TRANS[Paid By],L$7)/C_NUMFRIENDS)+
 SUMPRODUCT(--(T_TRANS[Split Type]="Split Unequal - %"),--(T_TRANS[Paid By]=L$7),T_TRANS[Amount],INDEX(T_TRANS[],,MATCH("Friend "&amp;MATCH($B9,L_FRIENDS,0),T_TRANS[#Headers],0)))+
SUMPRODUCT(--(T_TRANS[Split Type]="Split Unequal - Amt"),--(T_TRANS[Paid By]=L$7),INDEX(T_TRANS[],,MATCH("Friend "&amp;MATCH($B9,L_FRIENDS,0),T_TRANS[#Headers],0)))-
(SUMIFS(T_TRANS[Amount],T_TRANS[Split Type],"Split Equal",T_TRANS[Paid By],$B9)/C_NUMFRIENDS)-
SUMPRODUCT(--(T_TRANS[Split Type]="Split Unequal - %"),--(T_TRANS[Paid By]=$B9),T_TRANS[Amount],INDEX(T_TRANS[],,MATCH("Friend "&amp;MATCH(L$7,L_FRIENDS,0),T_TRANS[#Headers],0)))-
SUMPRODUCT(--(T_TRANS[Split Type]="Split Unequal - Amt"),--(T_TRANS[Paid By]=$B9),INDEX(T_TRANS[],,MATCH("Friend "&amp;MATCH(L$7,L_FRIENDS,0),T_TRANS[#Headers],0))),2)
)),"")</f>
        <v/>
      </c>
      <c r="M9" s="40" t="str">
        <f>IFERROR(IF(OR($B9="",M$7=""),"",MAX(0,ROUND(
(SUMIFS(T_TRANS[Amount],T_TRANS[Split Type],"Split Equal",T_TRANS[Paid By],M$7)/C_NUMFRIENDS)+
 SUMPRODUCT(--(T_TRANS[Split Type]="Split Unequal - %"),--(T_TRANS[Paid By]=M$7),T_TRANS[Amount],INDEX(T_TRANS[],,MATCH("Friend "&amp;MATCH($B9,L_FRIENDS,0),T_TRANS[#Headers],0)))+
SUMPRODUCT(--(T_TRANS[Split Type]="Split Unequal - Amt"),--(T_TRANS[Paid By]=M$7),INDEX(T_TRANS[],,MATCH("Friend "&amp;MATCH($B9,L_FRIENDS,0),T_TRANS[#Headers],0)))-
(SUMIFS(T_TRANS[Amount],T_TRANS[Split Type],"Split Equal",T_TRANS[Paid By],$B9)/C_NUMFRIENDS)-
SUMPRODUCT(--(T_TRANS[Split Type]="Split Unequal - %"),--(T_TRANS[Paid By]=$B9),T_TRANS[Amount],INDEX(T_TRANS[],,MATCH("Friend "&amp;MATCH(M$7,L_FRIENDS,0),T_TRANS[#Headers],0)))-
SUMPRODUCT(--(T_TRANS[Split Type]="Split Unequal - Amt"),--(T_TRANS[Paid By]=$B9),INDEX(T_TRANS[],,MATCH("Friend "&amp;MATCH(M$7,L_FRIENDS,0),T_TRANS[#Headers],0))),2)
)),"")</f>
        <v/>
      </c>
      <c r="N9" s="40" t="str">
        <f>IFERROR(IF(OR($B9="",N$7=""),"",MAX(0,ROUND(
(SUMIFS(T_TRANS[Amount],T_TRANS[Split Type],"Split Equal",T_TRANS[Paid By],N$7)/C_NUMFRIENDS)+
 SUMPRODUCT(--(T_TRANS[Split Type]="Split Unequal - %"),--(T_TRANS[Paid By]=N$7),T_TRANS[Amount],INDEX(T_TRANS[],,MATCH("Friend "&amp;MATCH($B9,L_FRIENDS,0),T_TRANS[#Headers],0)))+
SUMPRODUCT(--(T_TRANS[Split Type]="Split Unequal - Amt"),--(T_TRANS[Paid By]=N$7),INDEX(T_TRANS[],,MATCH("Friend "&amp;MATCH($B9,L_FRIENDS,0),T_TRANS[#Headers],0)))-
(SUMIFS(T_TRANS[Amount],T_TRANS[Split Type],"Split Equal",T_TRANS[Paid By],$B9)/C_NUMFRIENDS)-
SUMPRODUCT(--(T_TRANS[Split Type]="Split Unequal - %"),--(T_TRANS[Paid By]=$B9),T_TRANS[Amount],INDEX(T_TRANS[],,MATCH("Friend "&amp;MATCH(N$7,L_FRIENDS,0),T_TRANS[#Headers],0)))-
SUMPRODUCT(--(T_TRANS[Split Type]="Split Unequal - Amt"),--(T_TRANS[Paid By]=$B9),INDEX(T_TRANS[],,MATCH("Friend "&amp;MATCH(N$7,L_FRIENDS,0),T_TRANS[#Headers],0))),2)
)),"")</f>
        <v/>
      </c>
      <c r="O9" s="24"/>
      <c r="P9" s="6" t="str">
        <f t="shared" si="2"/>
        <v/>
      </c>
      <c r="Q9" s="54"/>
    </row>
    <row r="10" spans="1:18" x14ac:dyDescent="0.25">
      <c r="A10" s="65"/>
      <c r="B10" s="66" t="str">
        <f t="shared" si="1"/>
        <v/>
      </c>
      <c r="C10" s="40" t="str">
        <f>IFERROR(IF(OR($B10="",C$7=""),"",MAX(0,ROUND(
(SUMIFS(T_TRANS[Amount],T_TRANS[Split Type],"Split Equal",T_TRANS[Paid By],C$7)/C_NUMFRIENDS)+
 SUMPRODUCT(--(T_TRANS[Split Type]="Split Unequal - %"),--(T_TRANS[Paid By]=C$7),T_TRANS[Amount],INDEX(T_TRANS[],,MATCH("Friend "&amp;MATCH($B10,L_FRIENDS,0),T_TRANS[#Headers],0)))+
SUMPRODUCT(--(T_TRANS[Split Type]="Split Unequal - Amt"),--(T_TRANS[Paid By]=C$7),INDEX(T_TRANS[],,MATCH("Friend "&amp;MATCH($B10,L_FRIENDS,0),T_TRANS[#Headers],0)))-
(SUMIFS(T_TRANS[Amount],T_TRANS[Split Type],"Split Equal",T_TRANS[Paid By],$B10)/C_NUMFRIENDS)-
SUMPRODUCT(--(T_TRANS[Split Type]="Split Unequal - %"),--(T_TRANS[Paid By]=$B10),T_TRANS[Amount],INDEX(T_TRANS[],,MATCH("Friend "&amp;MATCH(C$7,L_FRIENDS,0),T_TRANS[#Headers],0)))-
SUMPRODUCT(--(T_TRANS[Split Type]="Split Unequal - Amt"),--(T_TRANS[Paid By]=$B10),INDEX(T_TRANS[],,MATCH("Friend "&amp;MATCH(C$7,L_FRIENDS,0),T_TRANS[#Headers],0))),2)
)),"")</f>
        <v/>
      </c>
      <c r="D10" s="40" t="str">
        <f>IFERROR(IF(OR($B10="",D$7=""),"",MAX(0,ROUND(
(SUMIFS(T_TRANS[Amount],T_TRANS[Split Type],"Split Equal",T_TRANS[Paid By],D$7)/C_NUMFRIENDS)+
 SUMPRODUCT(--(T_TRANS[Split Type]="Split Unequal - %"),--(T_TRANS[Paid By]=D$7),T_TRANS[Amount],INDEX(T_TRANS[],,MATCH("Friend "&amp;MATCH($B10,L_FRIENDS,0),T_TRANS[#Headers],0)))+
SUMPRODUCT(--(T_TRANS[Split Type]="Split Unequal - Amt"),--(T_TRANS[Paid By]=D$7),INDEX(T_TRANS[],,MATCH("Friend "&amp;MATCH($B10,L_FRIENDS,0),T_TRANS[#Headers],0)))-
(SUMIFS(T_TRANS[Amount],T_TRANS[Split Type],"Split Equal",T_TRANS[Paid By],$B10)/C_NUMFRIENDS)-
SUMPRODUCT(--(T_TRANS[Split Type]="Split Unequal - %"),--(T_TRANS[Paid By]=$B10),T_TRANS[Amount],INDEX(T_TRANS[],,MATCH("Friend "&amp;MATCH(D$7,L_FRIENDS,0),T_TRANS[#Headers],0)))-
SUMPRODUCT(--(T_TRANS[Split Type]="Split Unequal - Amt"),--(T_TRANS[Paid By]=$B10),INDEX(T_TRANS[],,MATCH("Friend "&amp;MATCH(D$7,L_FRIENDS,0),T_TRANS[#Headers],0))),2)
)),"")</f>
        <v/>
      </c>
      <c r="E10" s="40" t="str">
        <f>IFERROR(IF(OR($B10="",E$7=""),"",MAX(0,ROUND(
(SUMIFS(T_TRANS[Amount],T_TRANS[Split Type],"Split Equal",T_TRANS[Paid By],E$7)/C_NUMFRIENDS)+
 SUMPRODUCT(--(T_TRANS[Split Type]="Split Unequal - %"),--(T_TRANS[Paid By]=E$7),T_TRANS[Amount],INDEX(T_TRANS[],,MATCH("Friend "&amp;MATCH($B10,L_FRIENDS,0),T_TRANS[#Headers],0)))+
SUMPRODUCT(--(T_TRANS[Split Type]="Split Unequal - Amt"),--(T_TRANS[Paid By]=E$7),INDEX(T_TRANS[],,MATCH("Friend "&amp;MATCH($B10,L_FRIENDS,0),T_TRANS[#Headers],0)))-
(SUMIFS(T_TRANS[Amount],T_TRANS[Split Type],"Split Equal",T_TRANS[Paid By],$B10)/C_NUMFRIENDS)-
SUMPRODUCT(--(T_TRANS[Split Type]="Split Unequal - %"),--(T_TRANS[Paid By]=$B10),T_TRANS[Amount],INDEX(T_TRANS[],,MATCH("Friend "&amp;MATCH(E$7,L_FRIENDS,0),T_TRANS[#Headers],0)))-
SUMPRODUCT(--(T_TRANS[Split Type]="Split Unequal - Amt"),--(T_TRANS[Paid By]=$B10),INDEX(T_TRANS[],,MATCH("Friend "&amp;MATCH(E$7,L_FRIENDS,0),T_TRANS[#Headers],0))),2)
)),"")</f>
        <v/>
      </c>
      <c r="F10" s="40" t="str">
        <f>IFERROR(IF(OR($B10="",F$7=""),"",MAX(0,ROUND(
(SUMIFS(T_TRANS[Amount],T_TRANS[Split Type],"Split Equal",T_TRANS[Paid By],F$7)/C_NUMFRIENDS)+
 SUMPRODUCT(--(T_TRANS[Split Type]="Split Unequal - %"),--(T_TRANS[Paid By]=F$7),T_TRANS[Amount],INDEX(T_TRANS[],,MATCH("Friend "&amp;MATCH($B10,L_FRIENDS,0),T_TRANS[#Headers],0)))+
SUMPRODUCT(--(T_TRANS[Split Type]="Split Unequal - Amt"),--(T_TRANS[Paid By]=F$7),INDEX(T_TRANS[],,MATCH("Friend "&amp;MATCH($B10,L_FRIENDS,0),T_TRANS[#Headers],0)))-
(SUMIFS(T_TRANS[Amount],T_TRANS[Split Type],"Split Equal",T_TRANS[Paid By],$B10)/C_NUMFRIENDS)-
SUMPRODUCT(--(T_TRANS[Split Type]="Split Unequal - %"),--(T_TRANS[Paid By]=$B10),T_TRANS[Amount],INDEX(T_TRANS[],,MATCH("Friend "&amp;MATCH(F$7,L_FRIENDS,0),T_TRANS[#Headers],0)))-
SUMPRODUCT(--(T_TRANS[Split Type]="Split Unequal - Amt"),--(T_TRANS[Paid By]=$B10),INDEX(T_TRANS[],,MATCH("Friend "&amp;MATCH(F$7,L_FRIENDS,0),T_TRANS[#Headers],0))),2)
)),"")</f>
        <v/>
      </c>
      <c r="G10" s="40" t="str">
        <f>IFERROR(IF(OR($B10="",G$7=""),"",MAX(0,ROUND(
(SUMIFS(T_TRANS[Amount],T_TRANS[Split Type],"Split Equal",T_TRANS[Paid By],G$7)/C_NUMFRIENDS)+
 SUMPRODUCT(--(T_TRANS[Split Type]="Split Unequal - %"),--(T_TRANS[Paid By]=G$7),T_TRANS[Amount],INDEX(T_TRANS[],,MATCH("Friend "&amp;MATCH($B10,L_FRIENDS,0),T_TRANS[#Headers],0)))+
SUMPRODUCT(--(T_TRANS[Split Type]="Split Unequal - Amt"),--(T_TRANS[Paid By]=G$7),INDEX(T_TRANS[],,MATCH("Friend "&amp;MATCH($B10,L_FRIENDS,0),T_TRANS[#Headers],0)))-
(SUMIFS(T_TRANS[Amount],T_TRANS[Split Type],"Split Equal",T_TRANS[Paid By],$B10)/C_NUMFRIENDS)-
SUMPRODUCT(--(T_TRANS[Split Type]="Split Unequal - %"),--(T_TRANS[Paid By]=$B10),T_TRANS[Amount],INDEX(T_TRANS[],,MATCH("Friend "&amp;MATCH(G$7,L_FRIENDS,0),T_TRANS[#Headers],0)))-
SUMPRODUCT(--(T_TRANS[Split Type]="Split Unequal - Amt"),--(T_TRANS[Paid By]=$B10),INDEX(T_TRANS[],,MATCH("Friend "&amp;MATCH(G$7,L_FRIENDS,0),T_TRANS[#Headers],0))),2)
)),"")</f>
        <v/>
      </c>
      <c r="H10" s="40" t="str">
        <f>IFERROR(IF(OR($B10="",H$7=""),"",MAX(0,ROUND(
(SUMIFS(T_TRANS[Amount],T_TRANS[Split Type],"Split Equal",T_TRANS[Paid By],H$7)/C_NUMFRIENDS)+
 SUMPRODUCT(--(T_TRANS[Split Type]="Split Unequal - %"),--(T_TRANS[Paid By]=H$7),T_TRANS[Amount],INDEX(T_TRANS[],,MATCH("Friend "&amp;MATCH($B10,L_FRIENDS,0),T_TRANS[#Headers],0)))+
SUMPRODUCT(--(T_TRANS[Split Type]="Split Unequal - Amt"),--(T_TRANS[Paid By]=H$7),INDEX(T_TRANS[],,MATCH("Friend "&amp;MATCH($B10,L_FRIENDS,0),T_TRANS[#Headers],0)))-
(SUMIFS(T_TRANS[Amount],T_TRANS[Split Type],"Split Equal",T_TRANS[Paid By],$B10)/C_NUMFRIENDS)-
SUMPRODUCT(--(T_TRANS[Split Type]="Split Unequal - %"),--(T_TRANS[Paid By]=$B10),T_TRANS[Amount],INDEX(T_TRANS[],,MATCH("Friend "&amp;MATCH(H$7,L_FRIENDS,0),T_TRANS[#Headers],0)))-
SUMPRODUCT(--(T_TRANS[Split Type]="Split Unequal - Amt"),--(T_TRANS[Paid By]=$B10),INDEX(T_TRANS[],,MATCH("Friend "&amp;MATCH(H$7,L_FRIENDS,0),T_TRANS[#Headers],0))),2)
)),"")</f>
        <v/>
      </c>
      <c r="I10" s="40" t="str">
        <f>IFERROR(IF(OR($B10="",I$7=""),"",MAX(0,ROUND(
(SUMIFS(T_TRANS[Amount],T_TRANS[Split Type],"Split Equal",T_TRANS[Paid By],I$7)/C_NUMFRIENDS)+
 SUMPRODUCT(--(T_TRANS[Split Type]="Split Unequal - %"),--(T_TRANS[Paid By]=I$7),T_TRANS[Amount],INDEX(T_TRANS[],,MATCH("Friend "&amp;MATCH($B10,L_FRIENDS,0),T_TRANS[#Headers],0)))+
SUMPRODUCT(--(T_TRANS[Split Type]="Split Unequal - Amt"),--(T_TRANS[Paid By]=I$7),INDEX(T_TRANS[],,MATCH("Friend "&amp;MATCH($B10,L_FRIENDS,0),T_TRANS[#Headers],0)))-
(SUMIFS(T_TRANS[Amount],T_TRANS[Split Type],"Split Equal",T_TRANS[Paid By],$B10)/C_NUMFRIENDS)-
SUMPRODUCT(--(T_TRANS[Split Type]="Split Unequal - %"),--(T_TRANS[Paid By]=$B10),T_TRANS[Amount],INDEX(T_TRANS[],,MATCH("Friend "&amp;MATCH(I$7,L_FRIENDS,0),T_TRANS[#Headers],0)))-
SUMPRODUCT(--(T_TRANS[Split Type]="Split Unequal - Amt"),--(T_TRANS[Paid By]=$B10),INDEX(T_TRANS[],,MATCH("Friend "&amp;MATCH(I$7,L_FRIENDS,0),T_TRANS[#Headers],0))),2)
)),"")</f>
        <v/>
      </c>
      <c r="J10" s="40" t="str">
        <f>IFERROR(IF(OR($B10="",J$7=""),"",MAX(0,ROUND(
(SUMIFS(T_TRANS[Amount],T_TRANS[Split Type],"Split Equal",T_TRANS[Paid By],J$7)/C_NUMFRIENDS)+
 SUMPRODUCT(--(T_TRANS[Split Type]="Split Unequal - %"),--(T_TRANS[Paid By]=J$7),T_TRANS[Amount],INDEX(T_TRANS[],,MATCH("Friend "&amp;MATCH($B10,L_FRIENDS,0),T_TRANS[#Headers],0)))+
SUMPRODUCT(--(T_TRANS[Split Type]="Split Unequal - Amt"),--(T_TRANS[Paid By]=J$7),INDEX(T_TRANS[],,MATCH("Friend "&amp;MATCH($B10,L_FRIENDS,0),T_TRANS[#Headers],0)))-
(SUMIFS(T_TRANS[Amount],T_TRANS[Split Type],"Split Equal",T_TRANS[Paid By],$B10)/C_NUMFRIENDS)-
SUMPRODUCT(--(T_TRANS[Split Type]="Split Unequal - %"),--(T_TRANS[Paid By]=$B10),T_TRANS[Amount],INDEX(T_TRANS[],,MATCH("Friend "&amp;MATCH(J$7,L_FRIENDS,0),T_TRANS[#Headers],0)))-
SUMPRODUCT(--(T_TRANS[Split Type]="Split Unequal - Amt"),--(T_TRANS[Paid By]=$B10),INDEX(T_TRANS[],,MATCH("Friend "&amp;MATCH(J$7,L_FRIENDS,0),T_TRANS[#Headers],0))),2)
)),"")</f>
        <v/>
      </c>
      <c r="K10" s="40" t="str">
        <f>IFERROR(IF(OR($B10="",K$7=""),"",MAX(0,ROUND(
(SUMIFS(T_TRANS[Amount],T_TRANS[Split Type],"Split Equal",T_TRANS[Paid By],K$7)/C_NUMFRIENDS)+
 SUMPRODUCT(--(T_TRANS[Split Type]="Split Unequal - %"),--(T_TRANS[Paid By]=K$7),T_TRANS[Amount],INDEX(T_TRANS[],,MATCH("Friend "&amp;MATCH($B10,L_FRIENDS,0),T_TRANS[#Headers],0)))+
SUMPRODUCT(--(T_TRANS[Split Type]="Split Unequal - Amt"),--(T_TRANS[Paid By]=K$7),INDEX(T_TRANS[],,MATCH("Friend "&amp;MATCH($B10,L_FRIENDS,0),T_TRANS[#Headers],0)))-
(SUMIFS(T_TRANS[Amount],T_TRANS[Split Type],"Split Equal",T_TRANS[Paid By],$B10)/C_NUMFRIENDS)-
SUMPRODUCT(--(T_TRANS[Split Type]="Split Unequal - %"),--(T_TRANS[Paid By]=$B10),T_TRANS[Amount],INDEX(T_TRANS[],,MATCH("Friend "&amp;MATCH(K$7,L_FRIENDS,0),T_TRANS[#Headers],0)))-
SUMPRODUCT(--(T_TRANS[Split Type]="Split Unequal - Amt"),--(T_TRANS[Paid By]=$B10),INDEX(T_TRANS[],,MATCH("Friend "&amp;MATCH(K$7,L_FRIENDS,0),T_TRANS[#Headers],0))),2)
)),"")</f>
        <v/>
      </c>
      <c r="L10" s="40" t="str">
        <f>IFERROR(IF(OR($B10="",L$7=""),"",MAX(0,ROUND(
(SUMIFS(T_TRANS[Amount],T_TRANS[Split Type],"Split Equal",T_TRANS[Paid By],L$7)/C_NUMFRIENDS)+
 SUMPRODUCT(--(T_TRANS[Split Type]="Split Unequal - %"),--(T_TRANS[Paid By]=L$7),T_TRANS[Amount],INDEX(T_TRANS[],,MATCH("Friend "&amp;MATCH($B10,L_FRIENDS,0),T_TRANS[#Headers],0)))+
SUMPRODUCT(--(T_TRANS[Split Type]="Split Unequal - Amt"),--(T_TRANS[Paid By]=L$7),INDEX(T_TRANS[],,MATCH("Friend "&amp;MATCH($B10,L_FRIENDS,0),T_TRANS[#Headers],0)))-
(SUMIFS(T_TRANS[Amount],T_TRANS[Split Type],"Split Equal",T_TRANS[Paid By],$B10)/C_NUMFRIENDS)-
SUMPRODUCT(--(T_TRANS[Split Type]="Split Unequal - %"),--(T_TRANS[Paid By]=$B10),T_TRANS[Amount],INDEX(T_TRANS[],,MATCH("Friend "&amp;MATCH(L$7,L_FRIENDS,0),T_TRANS[#Headers],0)))-
SUMPRODUCT(--(T_TRANS[Split Type]="Split Unequal - Amt"),--(T_TRANS[Paid By]=$B10),INDEX(T_TRANS[],,MATCH("Friend "&amp;MATCH(L$7,L_FRIENDS,0),T_TRANS[#Headers],0))),2)
)),"")</f>
        <v/>
      </c>
      <c r="M10" s="40" t="str">
        <f>IFERROR(IF(OR($B10="",M$7=""),"",MAX(0,ROUND(
(SUMIFS(T_TRANS[Amount],T_TRANS[Split Type],"Split Equal",T_TRANS[Paid By],M$7)/C_NUMFRIENDS)+
 SUMPRODUCT(--(T_TRANS[Split Type]="Split Unequal - %"),--(T_TRANS[Paid By]=M$7),T_TRANS[Amount],INDEX(T_TRANS[],,MATCH("Friend "&amp;MATCH($B10,L_FRIENDS,0),T_TRANS[#Headers],0)))+
SUMPRODUCT(--(T_TRANS[Split Type]="Split Unequal - Amt"),--(T_TRANS[Paid By]=M$7),INDEX(T_TRANS[],,MATCH("Friend "&amp;MATCH($B10,L_FRIENDS,0),T_TRANS[#Headers],0)))-
(SUMIFS(T_TRANS[Amount],T_TRANS[Split Type],"Split Equal",T_TRANS[Paid By],$B10)/C_NUMFRIENDS)-
SUMPRODUCT(--(T_TRANS[Split Type]="Split Unequal - %"),--(T_TRANS[Paid By]=$B10),T_TRANS[Amount],INDEX(T_TRANS[],,MATCH("Friend "&amp;MATCH(M$7,L_FRIENDS,0),T_TRANS[#Headers],0)))-
SUMPRODUCT(--(T_TRANS[Split Type]="Split Unequal - Amt"),--(T_TRANS[Paid By]=$B10),INDEX(T_TRANS[],,MATCH("Friend "&amp;MATCH(M$7,L_FRIENDS,0),T_TRANS[#Headers],0))),2)
)),"")</f>
        <v/>
      </c>
      <c r="N10" s="40" t="str">
        <f>IFERROR(IF(OR($B10="",N$7=""),"",MAX(0,ROUND(
(SUMIFS(T_TRANS[Amount],T_TRANS[Split Type],"Split Equal",T_TRANS[Paid By],N$7)/C_NUMFRIENDS)+
 SUMPRODUCT(--(T_TRANS[Split Type]="Split Unequal - %"),--(T_TRANS[Paid By]=N$7),T_TRANS[Amount],INDEX(T_TRANS[],,MATCH("Friend "&amp;MATCH($B10,L_FRIENDS,0),T_TRANS[#Headers],0)))+
SUMPRODUCT(--(T_TRANS[Split Type]="Split Unequal - Amt"),--(T_TRANS[Paid By]=N$7),INDEX(T_TRANS[],,MATCH("Friend "&amp;MATCH($B10,L_FRIENDS,0),T_TRANS[#Headers],0)))-
(SUMIFS(T_TRANS[Amount],T_TRANS[Split Type],"Split Equal",T_TRANS[Paid By],$B10)/C_NUMFRIENDS)-
SUMPRODUCT(--(T_TRANS[Split Type]="Split Unequal - %"),--(T_TRANS[Paid By]=$B10),T_TRANS[Amount],INDEX(T_TRANS[],,MATCH("Friend "&amp;MATCH(N$7,L_FRIENDS,0),T_TRANS[#Headers],0)))-
SUMPRODUCT(--(T_TRANS[Split Type]="Split Unequal - Amt"),--(T_TRANS[Paid By]=$B10),INDEX(T_TRANS[],,MATCH("Friend "&amp;MATCH(N$7,L_FRIENDS,0),T_TRANS[#Headers],0))),2)
)),"")</f>
        <v/>
      </c>
      <c r="O10" s="24"/>
      <c r="P10" s="6" t="str">
        <f t="shared" si="2"/>
        <v/>
      </c>
      <c r="Q10" s="54"/>
    </row>
    <row r="11" spans="1:18" x14ac:dyDescent="0.25">
      <c r="A11" s="65"/>
      <c r="B11" s="66" t="str">
        <f t="shared" si="1"/>
        <v/>
      </c>
      <c r="C11" s="40" t="str">
        <f>IFERROR(IF(OR($B11="",C$7=""),"",MAX(0,ROUND(
(SUMIFS(T_TRANS[Amount],T_TRANS[Split Type],"Split Equal",T_TRANS[Paid By],C$7)/C_NUMFRIENDS)+
 SUMPRODUCT(--(T_TRANS[Split Type]="Split Unequal - %"),--(T_TRANS[Paid By]=C$7),T_TRANS[Amount],INDEX(T_TRANS[],,MATCH("Friend "&amp;MATCH($B11,L_FRIENDS,0),T_TRANS[#Headers],0)))+
SUMPRODUCT(--(T_TRANS[Split Type]="Split Unequal - Amt"),--(T_TRANS[Paid By]=C$7),INDEX(T_TRANS[],,MATCH("Friend "&amp;MATCH($B11,L_FRIENDS,0),T_TRANS[#Headers],0)))-
(SUMIFS(T_TRANS[Amount],T_TRANS[Split Type],"Split Equal",T_TRANS[Paid By],$B11)/C_NUMFRIENDS)-
SUMPRODUCT(--(T_TRANS[Split Type]="Split Unequal - %"),--(T_TRANS[Paid By]=$B11),T_TRANS[Amount],INDEX(T_TRANS[],,MATCH("Friend "&amp;MATCH(C$7,L_FRIENDS,0),T_TRANS[#Headers],0)))-
SUMPRODUCT(--(T_TRANS[Split Type]="Split Unequal - Amt"),--(T_TRANS[Paid By]=$B11),INDEX(T_TRANS[],,MATCH("Friend "&amp;MATCH(C$7,L_FRIENDS,0),T_TRANS[#Headers],0))),2)
)),"")</f>
        <v/>
      </c>
      <c r="D11" s="40" t="str">
        <f>IFERROR(IF(OR($B11="",D$7=""),"",MAX(0,ROUND(
(SUMIFS(T_TRANS[Amount],T_TRANS[Split Type],"Split Equal",T_TRANS[Paid By],D$7)/C_NUMFRIENDS)+
 SUMPRODUCT(--(T_TRANS[Split Type]="Split Unequal - %"),--(T_TRANS[Paid By]=D$7),T_TRANS[Amount],INDEX(T_TRANS[],,MATCH("Friend "&amp;MATCH($B11,L_FRIENDS,0),T_TRANS[#Headers],0)))+
SUMPRODUCT(--(T_TRANS[Split Type]="Split Unequal - Amt"),--(T_TRANS[Paid By]=D$7),INDEX(T_TRANS[],,MATCH("Friend "&amp;MATCH($B11,L_FRIENDS,0),T_TRANS[#Headers],0)))-
(SUMIFS(T_TRANS[Amount],T_TRANS[Split Type],"Split Equal",T_TRANS[Paid By],$B11)/C_NUMFRIENDS)-
SUMPRODUCT(--(T_TRANS[Split Type]="Split Unequal - %"),--(T_TRANS[Paid By]=$B11),T_TRANS[Amount],INDEX(T_TRANS[],,MATCH("Friend "&amp;MATCH(D$7,L_FRIENDS,0),T_TRANS[#Headers],0)))-
SUMPRODUCT(--(T_TRANS[Split Type]="Split Unequal - Amt"),--(T_TRANS[Paid By]=$B11),INDEX(T_TRANS[],,MATCH("Friend "&amp;MATCH(D$7,L_FRIENDS,0),T_TRANS[#Headers],0))),2)
)),"")</f>
        <v/>
      </c>
      <c r="E11" s="40" t="str">
        <f>IFERROR(IF(OR($B11="",E$7=""),"",MAX(0,ROUND(
(SUMIFS(T_TRANS[Amount],T_TRANS[Split Type],"Split Equal",T_TRANS[Paid By],E$7)/C_NUMFRIENDS)+
 SUMPRODUCT(--(T_TRANS[Split Type]="Split Unequal - %"),--(T_TRANS[Paid By]=E$7),T_TRANS[Amount],INDEX(T_TRANS[],,MATCH("Friend "&amp;MATCH($B11,L_FRIENDS,0),T_TRANS[#Headers],0)))+
SUMPRODUCT(--(T_TRANS[Split Type]="Split Unequal - Amt"),--(T_TRANS[Paid By]=E$7),INDEX(T_TRANS[],,MATCH("Friend "&amp;MATCH($B11,L_FRIENDS,0),T_TRANS[#Headers],0)))-
(SUMIFS(T_TRANS[Amount],T_TRANS[Split Type],"Split Equal",T_TRANS[Paid By],$B11)/C_NUMFRIENDS)-
SUMPRODUCT(--(T_TRANS[Split Type]="Split Unequal - %"),--(T_TRANS[Paid By]=$B11),T_TRANS[Amount],INDEX(T_TRANS[],,MATCH("Friend "&amp;MATCH(E$7,L_FRIENDS,0),T_TRANS[#Headers],0)))-
SUMPRODUCT(--(T_TRANS[Split Type]="Split Unequal - Amt"),--(T_TRANS[Paid By]=$B11),INDEX(T_TRANS[],,MATCH("Friend "&amp;MATCH(E$7,L_FRIENDS,0),T_TRANS[#Headers],0))),2)
)),"")</f>
        <v/>
      </c>
      <c r="F11" s="40" t="str">
        <f>IFERROR(IF(OR($B11="",F$7=""),"",MAX(0,ROUND(
(SUMIFS(T_TRANS[Amount],T_TRANS[Split Type],"Split Equal",T_TRANS[Paid By],F$7)/C_NUMFRIENDS)+
 SUMPRODUCT(--(T_TRANS[Split Type]="Split Unequal - %"),--(T_TRANS[Paid By]=F$7),T_TRANS[Amount],INDEX(T_TRANS[],,MATCH("Friend "&amp;MATCH($B11,L_FRIENDS,0),T_TRANS[#Headers],0)))+
SUMPRODUCT(--(T_TRANS[Split Type]="Split Unequal - Amt"),--(T_TRANS[Paid By]=F$7),INDEX(T_TRANS[],,MATCH("Friend "&amp;MATCH($B11,L_FRIENDS,0),T_TRANS[#Headers],0)))-
(SUMIFS(T_TRANS[Amount],T_TRANS[Split Type],"Split Equal",T_TRANS[Paid By],$B11)/C_NUMFRIENDS)-
SUMPRODUCT(--(T_TRANS[Split Type]="Split Unequal - %"),--(T_TRANS[Paid By]=$B11),T_TRANS[Amount],INDEX(T_TRANS[],,MATCH("Friend "&amp;MATCH(F$7,L_FRIENDS,0),T_TRANS[#Headers],0)))-
SUMPRODUCT(--(T_TRANS[Split Type]="Split Unequal - Amt"),--(T_TRANS[Paid By]=$B11),INDEX(T_TRANS[],,MATCH("Friend "&amp;MATCH(F$7,L_FRIENDS,0),T_TRANS[#Headers],0))),2)
)),"")</f>
        <v/>
      </c>
      <c r="G11" s="40" t="str">
        <f>IFERROR(IF(OR($B11="",G$7=""),"",MAX(0,ROUND(
(SUMIFS(T_TRANS[Amount],T_TRANS[Split Type],"Split Equal",T_TRANS[Paid By],G$7)/C_NUMFRIENDS)+
 SUMPRODUCT(--(T_TRANS[Split Type]="Split Unequal - %"),--(T_TRANS[Paid By]=G$7),T_TRANS[Amount],INDEX(T_TRANS[],,MATCH("Friend "&amp;MATCH($B11,L_FRIENDS,0),T_TRANS[#Headers],0)))+
SUMPRODUCT(--(T_TRANS[Split Type]="Split Unequal - Amt"),--(T_TRANS[Paid By]=G$7),INDEX(T_TRANS[],,MATCH("Friend "&amp;MATCH($B11,L_FRIENDS,0),T_TRANS[#Headers],0)))-
(SUMIFS(T_TRANS[Amount],T_TRANS[Split Type],"Split Equal",T_TRANS[Paid By],$B11)/C_NUMFRIENDS)-
SUMPRODUCT(--(T_TRANS[Split Type]="Split Unequal - %"),--(T_TRANS[Paid By]=$B11),T_TRANS[Amount],INDEX(T_TRANS[],,MATCH("Friend "&amp;MATCH(G$7,L_FRIENDS,0),T_TRANS[#Headers],0)))-
SUMPRODUCT(--(T_TRANS[Split Type]="Split Unequal - Amt"),--(T_TRANS[Paid By]=$B11),INDEX(T_TRANS[],,MATCH("Friend "&amp;MATCH(G$7,L_FRIENDS,0),T_TRANS[#Headers],0))),2)
)),"")</f>
        <v/>
      </c>
      <c r="H11" s="40" t="str">
        <f>IFERROR(IF(OR($B11="",H$7=""),"",MAX(0,ROUND(
(SUMIFS(T_TRANS[Amount],T_TRANS[Split Type],"Split Equal",T_TRANS[Paid By],H$7)/C_NUMFRIENDS)+
 SUMPRODUCT(--(T_TRANS[Split Type]="Split Unequal - %"),--(T_TRANS[Paid By]=H$7),T_TRANS[Amount],INDEX(T_TRANS[],,MATCH("Friend "&amp;MATCH($B11,L_FRIENDS,0),T_TRANS[#Headers],0)))+
SUMPRODUCT(--(T_TRANS[Split Type]="Split Unequal - Amt"),--(T_TRANS[Paid By]=H$7),INDEX(T_TRANS[],,MATCH("Friend "&amp;MATCH($B11,L_FRIENDS,0),T_TRANS[#Headers],0)))-
(SUMIFS(T_TRANS[Amount],T_TRANS[Split Type],"Split Equal",T_TRANS[Paid By],$B11)/C_NUMFRIENDS)-
SUMPRODUCT(--(T_TRANS[Split Type]="Split Unequal - %"),--(T_TRANS[Paid By]=$B11),T_TRANS[Amount],INDEX(T_TRANS[],,MATCH("Friend "&amp;MATCH(H$7,L_FRIENDS,0),T_TRANS[#Headers],0)))-
SUMPRODUCT(--(T_TRANS[Split Type]="Split Unequal - Amt"),--(T_TRANS[Paid By]=$B11),INDEX(T_TRANS[],,MATCH("Friend "&amp;MATCH(H$7,L_FRIENDS,0),T_TRANS[#Headers],0))),2)
)),"")</f>
        <v/>
      </c>
      <c r="I11" s="40" t="str">
        <f>IFERROR(IF(OR($B11="",I$7=""),"",MAX(0,ROUND(
(SUMIFS(T_TRANS[Amount],T_TRANS[Split Type],"Split Equal",T_TRANS[Paid By],I$7)/C_NUMFRIENDS)+
 SUMPRODUCT(--(T_TRANS[Split Type]="Split Unequal - %"),--(T_TRANS[Paid By]=I$7),T_TRANS[Amount],INDEX(T_TRANS[],,MATCH("Friend "&amp;MATCH($B11,L_FRIENDS,0),T_TRANS[#Headers],0)))+
SUMPRODUCT(--(T_TRANS[Split Type]="Split Unequal - Amt"),--(T_TRANS[Paid By]=I$7),INDEX(T_TRANS[],,MATCH("Friend "&amp;MATCH($B11,L_FRIENDS,0),T_TRANS[#Headers],0)))-
(SUMIFS(T_TRANS[Amount],T_TRANS[Split Type],"Split Equal",T_TRANS[Paid By],$B11)/C_NUMFRIENDS)-
SUMPRODUCT(--(T_TRANS[Split Type]="Split Unequal - %"),--(T_TRANS[Paid By]=$B11),T_TRANS[Amount],INDEX(T_TRANS[],,MATCH("Friend "&amp;MATCH(I$7,L_FRIENDS,0),T_TRANS[#Headers],0)))-
SUMPRODUCT(--(T_TRANS[Split Type]="Split Unequal - Amt"),--(T_TRANS[Paid By]=$B11),INDEX(T_TRANS[],,MATCH("Friend "&amp;MATCH(I$7,L_FRIENDS,0),T_TRANS[#Headers],0))),2)
)),"")</f>
        <v/>
      </c>
      <c r="J11" s="40" t="str">
        <f>IFERROR(IF(OR($B11="",J$7=""),"",MAX(0,ROUND(
(SUMIFS(T_TRANS[Amount],T_TRANS[Split Type],"Split Equal",T_TRANS[Paid By],J$7)/C_NUMFRIENDS)+
 SUMPRODUCT(--(T_TRANS[Split Type]="Split Unequal - %"),--(T_TRANS[Paid By]=J$7),T_TRANS[Amount],INDEX(T_TRANS[],,MATCH("Friend "&amp;MATCH($B11,L_FRIENDS,0),T_TRANS[#Headers],0)))+
SUMPRODUCT(--(T_TRANS[Split Type]="Split Unequal - Amt"),--(T_TRANS[Paid By]=J$7),INDEX(T_TRANS[],,MATCH("Friend "&amp;MATCH($B11,L_FRIENDS,0),T_TRANS[#Headers],0)))-
(SUMIFS(T_TRANS[Amount],T_TRANS[Split Type],"Split Equal",T_TRANS[Paid By],$B11)/C_NUMFRIENDS)-
SUMPRODUCT(--(T_TRANS[Split Type]="Split Unequal - %"),--(T_TRANS[Paid By]=$B11),T_TRANS[Amount],INDEX(T_TRANS[],,MATCH("Friend "&amp;MATCH(J$7,L_FRIENDS,0),T_TRANS[#Headers],0)))-
SUMPRODUCT(--(T_TRANS[Split Type]="Split Unequal - Amt"),--(T_TRANS[Paid By]=$B11),INDEX(T_TRANS[],,MATCH("Friend "&amp;MATCH(J$7,L_FRIENDS,0),T_TRANS[#Headers],0))),2)
)),"")</f>
        <v/>
      </c>
      <c r="K11" s="40" t="str">
        <f>IFERROR(IF(OR($B11="",K$7=""),"",MAX(0,ROUND(
(SUMIFS(T_TRANS[Amount],T_TRANS[Split Type],"Split Equal",T_TRANS[Paid By],K$7)/C_NUMFRIENDS)+
 SUMPRODUCT(--(T_TRANS[Split Type]="Split Unequal - %"),--(T_TRANS[Paid By]=K$7),T_TRANS[Amount],INDEX(T_TRANS[],,MATCH("Friend "&amp;MATCH($B11,L_FRIENDS,0),T_TRANS[#Headers],0)))+
SUMPRODUCT(--(T_TRANS[Split Type]="Split Unequal - Amt"),--(T_TRANS[Paid By]=K$7),INDEX(T_TRANS[],,MATCH("Friend "&amp;MATCH($B11,L_FRIENDS,0),T_TRANS[#Headers],0)))-
(SUMIFS(T_TRANS[Amount],T_TRANS[Split Type],"Split Equal",T_TRANS[Paid By],$B11)/C_NUMFRIENDS)-
SUMPRODUCT(--(T_TRANS[Split Type]="Split Unequal - %"),--(T_TRANS[Paid By]=$B11),T_TRANS[Amount],INDEX(T_TRANS[],,MATCH("Friend "&amp;MATCH(K$7,L_FRIENDS,0),T_TRANS[#Headers],0)))-
SUMPRODUCT(--(T_TRANS[Split Type]="Split Unequal - Amt"),--(T_TRANS[Paid By]=$B11),INDEX(T_TRANS[],,MATCH("Friend "&amp;MATCH(K$7,L_FRIENDS,0),T_TRANS[#Headers],0))),2)
)),"")</f>
        <v/>
      </c>
      <c r="L11" s="40" t="str">
        <f>IFERROR(IF(OR($B11="",L$7=""),"",MAX(0,ROUND(
(SUMIFS(T_TRANS[Amount],T_TRANS[Split Type],"Split Equal",T_TRANS[Paid By],L$7)/C_NUMFRIENDS)+
 SUMPRODUCT(--(T_TRANS[Split Type]="Split Unequal - %"),--(T_TRANS[Paid By]=L$7),T_TRANS[Amount],INDEX(T_TRANS[],,MATCH("Friend "&amp;MATCH($B11,L_FRIENDS,0),T_TRANS[#Headers],0)))+
SUMPRODUCT(--(T_TRANS[Split Type]="Split Unequal - Amt"),--(T_TRANS[Paid By]=L$7),INDEX(T_TRANS[],,MATCH("Friend "&amp;MATCH($B11,L_FRIENDS,0),T_TRANS[#Headers],0)))-
(SUMIFS(T_TRANS[Amount],T_TRANS[Split Type],"Split Equal",T_TRANS[Paid By],$B11)/C_NUMFRIENDS)-
SUMPRODUCT(--(T_TRANS[Split Type]="Split Unequal - %"),--(T_TRANS[Paid By]=$B11),T_TRANS[Amount],INDEX(T_TRANS[],,MATCH("Friend "&amp;MATCH(L$7,L_FRIENDS,0),T_TRANS[#Headers],0)))-
SUMPRODUCT(--(T_TRANS[Split Type]="Split Unequal - Amt"),--(T_TRANS[Paid By]=$B11),INDEX(T_TRANS[],,MATCH("Friend "&amp;MATCH(L$7,L_FRIENDS,0),T_TRANS[#Headers],0))),2)
)),"")</f>
        <v/>
      </c>
      <c r="M11" s="40" t="str">
        <f>IFERROR(IF(OR($B11="",M$7=""),"",MAX(0,ROUND(
(SUMIFS(T_TRANS[Amount],T_TRANS[Split Type],"Split Equal",T_TRANS[Paid By],M$7)/C_NUMFRIENDS)+
 SUMPRODUCT(--(T_TRANS[Split Type]="Split Unequal - %"),--(T_TRANS[Paid By]=M$7),T_TRANS[Amount],INDEX(T_TRANS[],,MATCH("Friend "&amp;MATCH($B11,L_FRIENDS,0),T_TRANS[#Headers],0)))+
SUMPRODUCT(--(T_TRANS[Split Type]="Split Unequal - Amt"),--(T_TRANS[Paid By]=M$7),INDEX(T_TRANS[],,MATCH("Friend "&amp;MATCH($B11,L_FRIENDS,0),T_TRANS[#Headers],0)))-
(SUMIFS(T_TRANS[Amount],T_TRANS[Split Type],"Split Equal",T_TRANS[Paid By],$B11)/C_NUMFRIENDS)-
SUMPRODUCT(--(T_TRANS[Split Type]="Split Unequal - %"),--(T_TRANS[Paid By]=$B11),T_TRANS[Amount],INDEX(T_TRANS[],,MATCH("Friend "&amp;MATCH(M$7,L_FRIENDS,0),T_TRANS[#Headers],0)))-
SUMPRODUCT(--(T_TRANS[Split Type]="Split Unequal - Amt"),--(T_TRANS[Paid By]=$B11),INDEX(T_TRANS[],,MATCH("Friend "&amp;MATCH(M$7,L_FRIENDS,0),T_TRANS[#Headers],0))),2)
)),"")</f>
        <v/>
      </c>
      <c r="N11" s="40" t="str">
        <f>IFERROR(IF(OR($B11="",N$7=""),"",MAX(0,ROUND(
(SUMIFS(T_TRANS[Amount],T_TRANS[Split Type],"Split Equal",T_TRANS[Paid By],N$7)/C_NUMFRIENDS)+
 SUMPRODUCT(--(T_TRANS[Split Type]="Split Unequal - %"),--(T_TRANS[Paid By]=N$7),T_TRANS[Amount],INDEX(T_TRANS[],,MATCH("Friend "&amp;MATCH($B11,L_FRIENDS,0),T_TRANS[#Headers],0)))+
SUMPRODUCT(--(T_TRANS[Split Type]="Split Unequal - Amt"),--(T_TRANS[Paid By]=N$7),INDEX(T_TRANS[],,MATCH("Friend "&amp;MATCH($B11,L_FRIENDS,0),T_TRANS[#Headers],0)))-
(SUMIFS(T_TRANS[Amount],T_TRANS[Split Type],"Split Equal",T_TRANS[Paid By],$B11)/C_NUMFRIENDS)-
SUMPRODUCT(--(T_TRANS[Split Type]="Split Unequal - %"),--(T_TRANS[Paid By]=$B11),T_TRANS[Amount],INDEX(T_TRANS[],,MATCH("Friend "&amp;MATCH(N$7,L_FRIENDS,0),T_TRANS[#Headers],0)))-
SUMPRODUCT(--(T_TRANS[Split Type]="Split Unequal - Amt"),--(T_TRANS[Paid By]=$B11),INDEX(T_TRANS[],,MATCH("Friend "&amp;MATCH(N$7,L_FRIENDS,0),T_TRANS[#Headers],0))),2)
)),"")</f>
        <v/>
      </c>
      <c r="O11" s="24"/>
      <c r="P11" s="6" t="str">
        <f t="shared" si="2"/>
        <v/>
      </c>
      <c r="Q11" s="54"/>
    </row>
    <row r="12" spans="1:18" x14ac:dyDescent="0.25">
      <c r="A12" s="65"/>
      <c r="B12" s="66" t="str">
        <f t="shared" si="1"/>
        <v/>
      </c>
      <c r="C12" s="40" t="str">
        <f>IFERROR(IF(OR($B12="",C$7=""),"",MAX(0,ROUND(
(SUMIFS(T_TRANS[Amount],T_TRANS[Split Type],"Split Equal",T_TRANS[Paid By],C$7)/C_NUMFRIENDS)+
 SUMPRODUCT(--(T_TRANS[Split Type]="Split Unequal - %"),--(T_TRANS[Paid By]=C$7),T_TRANS[Amount],INDEX(T_TRANS[],,MATCH("Friend "&amp;MATCH($B12,L_FRIENDS,0),T_TRANS[#Headers],0)))+
SUMPRODUCT(--(T_TRANS[Split Type]="Split Unequal - Amt"),--(T_TRANS[Paid By]=C$7),INDEX(T_TRANS[],,MATCH("Friend "&amp;MATCH($B12,L_FRIENDS,0),T_TRANS[#Headers],0)))-
(SUMIFS(T_TRANS[Amount],T_TRANS[Split Type],"Split Equal",T_TRANS[Paid By],$B12)/C_NUMFRIENDS)-
SUMPRODUCT(--(T_TRANS[Split Type]="Split Unequal - %"),--(T_TRANS[Paid By]=$B12),T_TRANS[Amount],INDEX(T_TRANS[],,MATCH("Friend "&amp;MATCH(C$7,L_FRIENDS,0),T_TRANS[#Headers],0)))-
SUMPRODUCT(--(T_TRANS[Split Type]="Split Unequal - Amt"),--(T_TRANS[Paid By]=$B12),INDEX(T_TRANS[],,MATCH("Friend "&amp;MATCH(C$7,L_FRIENDS,0),T_TRANS[#Headers],0))),2)
)),"")</f>
        <v/>
      </c>
      <c r="D12" s="40" t="str">
        <f>IFERROR(IF(OR($B12="",D$7=""),"",MAX(0,ROUND(
(SUMIFS(T_TRANS[Amount],T_TRANS[Split Type],"Split Equal",T_TRANS[Paid By],D$7)/C_NUMFRIENDS)+
 SUMPRODUCT(--(T_TRANS[Split Type]="Split Unequal - %"),--(T_TRANS[Paid By]=D$7),T_TRANS[Amount],INDEX(T_TRANS[],,MATCH("Friend "&amp;MATCH($B12,L_FRIENDS,0),T_TRANS[#Headers],0)))+
SUMPRODUCT(--(T_TRANS[Split Type]="Split Unequal - Amt"),--(T_TRANS[Paid By]=D$7),INDEX(T_TRANS[],,MATCH("Friend "&amp;MATCH($B12,L_FRIENDS,0),T_TRANS[#Headers],0)))-
(SUMIFS(T_TRANS[Amount],T_TRANS[Split Type],"Split Equal",T_TRANS[Paid By],$B12)/C_NUMFRIENDS)-
SUMPRODUCT(--(T_TRANS[Split Type]="Split Unequal - %"),--(T_TRANS[Paid By]=$B12),T_TRANS[Amount],INDEX(T_TRANS[],,MATCH("Friend "&amp;MATCH(D$7,L_FRIENDS,0),T_TRANS[#Headers],0)))-
SUMPRODUCT(--(T_TRANS[Split Type]="Split Unequal - Amt"),--(T_TRANS[Paid By]=$B12),INDEX(T_TRANS[],,MATCH("Friend "&amp;MATCH(D$7,L_FRIENDS,0),T_TRANS[#Headers],0))),2)
)),"")</f>
        <v/>
      </c>
      <c r="E12" s="40" t="str">
        <f>IFERROR(IF(OR($B12="",E$7=""),"",MAX(0,ROUND(
(SUMIFS(T_TRANS[Amount],T_TRANS[Split Type],"Split Equal",T_TRANS[Paid By],E$7)/C_NUMFRIENDS)+
 SUMPRODUCT(--(T_TRANS[Split Type]="Split Unequal - %"),--(T_TRANS[Paid By]=E$7),T_TRANS[Amount],INDEX(T_TRANS[],,MATCH("Friend "&amp;MATCH($B12,L_FRIENDS,0),T_TRANS[#Headers],0)))+
SUMPRODUCT(--(T_TRANS[Split Type]="Split Unequal - Amt"),--(T_TRANS[Paid By]=E$7),INDEX(T_TRANS[],,MATCH("Friend "&amp;MATCH($B12,L_FRIENDS,0),T_TRANS[#Headers],0)))-
(SUMIFS(T_TRANS[Amount],T_TRANS[Split Type],"Split Equal",T_TRANS[Paid By],$B12)/C_NUMFRIENDS)-
SUMPRODUCT(--(T_TRANS[Split Type]="Split Unequal - %"),--(T_TRANS[Paid By]=$B12),T_TRANS[Amount],INDEX(T_TRANS[],,MATCH("Friend "&amp;MATCH(E$7,L_FRIENDS,0),T_TRANS[#Headers],0)))-
SUMPRODUCT(--(T_TRANS[Split Type]="Split Unequal - Amt"),--(T_TRANS[Paid By]=$B12),INDEX(T_TRANS[],,MATCH("Friend "&amp;MATCH(E$7,L_FRIENDS,0),T_TRANS[#Headers],0))),2)
)),"")</f>
        <v/>
      </c>
      <c r="F12" s="40" t="str">
        <f>IFERROR(IF(OR($B12="",F$7=""),"",MAX(0,ROUND(
(SUMIFS(T_TRANS[Amount],T_TRANS[Split Type],"Split Equal",T_TRANS[Paid By],F$7)/C_NUMFRIENDS)+
 SUMPRODUCT(--(T_TRANS[Split Type]="Split Unequal - %"),--(T_TRANS[Paid By]=F$7),T_TRANS[Amount],INDEX(T_TRANS[],,MATCH("Friend "&amp;MATCH($B12,L_FRIENDS,0),T_TRANS[#Headers],0)))+
SUMPRODUCT(--(T_TRANS[Split Type]="Split Unequal - Amt"),--(T_TRANS[Paid By]=F$7),INDEX(T_TRANS[],,MATCH("Friend "&amp;MATCH($B12,L_FRIENDS,0),T_TRANS[#Headers],0)))-
(SUMIFS(T_TRANS[Amount],T_TRANS[Split Type],"Split Equal",T_TRANS[Paid By],$B12)/C_NUMFRIENDS)-
SUMPRODUCT(--(T_TRANS[Split Type]="Split Unequal - %"),--(T_TRANS[Paid By]=$B12),T_TRANS[Amount],INDEX(T_TRANS[],,MATCH("Friend "&amp;MATCH(F$7,L_FRIENDS,0),T_TRANS[#Headers],0)))-
SUMPRODUCT(--(T_TRANS[Split Type]="Split Unequal - Amt"),--(T_TRANS[Paid By]=$B12),INDEX(T_TRANS[],,MATCH("Friend "&amp;MATCH(F$7,L_FRIENDS,0),T_TRANS[#Headers],0))),2)
)),"")</f>
        <v/>
      </c>
      <c r="G12" s="40" t="str">
        <f>IFERROR(IF(OR($B12="",G$7=""),"",MAX(0,ROUND(
(SUMIFS(T_TRANS[Amount],T_TRANS[Split Type],"Split Equal",T_TRANS[Paid By],G$7)/C_NUMFRIENDS)+
 SUMPRODUCT(--(T_TRANS[Split Type]="Split Unequal - %"),--(T_TRANS[Paid By]=G$7),T_TRANS[Amount],INDEX(T_TRANS[],,MATCH("Friend "&amp;MATCH($B12,L_FRIENDS,0),T_TRANS[#Headers],0)))+
SUMPRODUCT(--(T_TRANS[Split Type]="Split Unequal - Amt"),--(T_TRANS[Paid By]=G$7),INDEX(T_TRANS[],,MATCH("Friend "&amp;MATCH($B12,L_FRIENDS,0),T_TRANS[#Headers],0)))-
(SUMIFS(T_TRANS[Amount],T_TRANS[Split Type],"Split Equal",T_TRANS[Paid By],$B12)/C_NUMFRIENDS)-
SUMPRODUCT(--(T_TRANS[Split Type]="Split Unequal - %"),--(T_TRANS[Paid By]=$B12),T_TRANS[Amount],INDEX(T_TRANS[],,MATCH("Friend "&amp;MATCH(G$7,L_FRIENDS,0),T_TRANS[#Headers],0)))-
SUMPRODUCT(--(T_TRANS[Split Type]="Split Unequal - Amt"),--(T_TRANS[Paid By]=$B12),INDEX(T_TRANS[],,MATCH("Friend "&amp;MATCH(G$7,L_FRIENDS,0),T_TRANS[#Headers],0))),2)
)),"")</f>
        <v/>
      </c>
      <c r="H12" s="40" t="str">
        <f>IFERROR(IF(OR($B12="",H$7=""),"",MAX(0,ROUND(
(SUMIFS(T_TRANS[Amount],T_TRANS[Split Type],"Split Equal",T_TRANS[Paid By],H$7)/C_NUMFRIENDS)+
 SUMPRODUCT(--(T_TRANS[Split Type]="Split Unequal - %"),--(T_TRANS[Paid By]=H$7),T_TRANS[Amount],INDEX(T_TRANS[],,MATCH("Friend "&amp;MATCH($B12,L_FRIENDS,0),T_TRANS[#Headers],0)))+
SUMPRODUCT(--(T_TRANS[Split Type]="Split Unequal - Amt"),--(T_TRANS[Paid By]=H$7),INDEX(T_TRANS[],,MATCH("Friend "&amp;MATCH($B12,L_FRIENDS,0),T_TRANS[#Headers],0)))-
(SUMIFS(T_TRANS[Amount],T_TRANS[Split Type],"Split Equal",T_TRANS[Paid By],$B12)/C_NUMFRIENDS)-
SUMPRODUCT(--(T_TRANS[Split Type]="Split Unequal - %"),--(T_TRANS[Paid By]=$B12),T_TRANS[Amount],INDEX(T_TRANS[],,MATCH("Friend "&amp;MATCH(H$7,L_FRIENDS,0),T_TRANS[#Headers],0)))-
SUMPRODUCT(--(T_TRANS[Split Type]="Split Unequal - Amt"),--(T_TRANS[Paid By]=$B12),INDEX(T_TRANS[],,MATCH("Friend "&amp;MATCH(H$7,L_FRIENDS,0),T_TRANS[#Headers],0))),2)
)),"")</f>
        <v/>
      </c>
      <c r="I12" s="40" t="str">
        <f>IFERROR(IF(OR($B12="",I$7=""),"",MAX(0,ROUND(
(SUMIFS(T_TRANS[Amount],T_TRANS[Split Type],"Split Equal",T_TRANS[Paid By],I$7)/C_NUMFRIENDS)+
 SUMPRODUCT(--(T_TRANS[Split Type]="Split Unequal - %"),--(T_TRANS[Paid By]=I$7),T_TRANS[Amount],INDEX(T_TRANS[],,MATCH("Friend "&amp;MATCH($B12,L_FRIENDS,0),T_TRANS[#Headers],0)))+
SUMPRODUCT(--(T_TRANS[Split Type]="Split Unequal - Amt"),--(T_TRANS[Paid By]=I$7),INDEX(T_TRANS[],,MATCH("Friend "&amp;MATCH($B12,L_FRIENDS,0),T_TRANS[#Headers],0)))-
(SUMIFS(T_TRANS[Amount],T_TRANS[Split Type],"Split Equal",T_TRANS[Paid By],$B12)/C_NUMFRIENDS)-
SUMPRODUCT(--(T_TRANS[Split Type]="Split Unequal - %"),--(T_TRANS[Paid By]=$B12),T_TRANS[Amount],INDEX(T_TRANS[],,MATCH("Friend "&amp;MATCH(I$7,L_FRIENDS,0),T_TRANS[#Headers],0)))-
SUMPRODUCT(--(T_TRANS[Split Type]="Split Unequal - Amt"),--(T_TRANS[Paid By]=$B12),INDEX(T_TRANS[],,MATCH("Friend "&amp;MATCH(I$7,L_FRIENDS,0),T_TRANS[#Headers],0))),2)
)),"")</f>
        <v/>
      </c>
      <c r="J12" s="40" t="str">
        <f>IFERROR(IF(OR($B12="",J$7=""),"",MAX(0,ROUND(
(SUMIFS(T_TRANS[Amount],T_TRANS[Split Type],"Split Equal",T_TRANS[Paid By],J$7)/C_NUMFRIENDS)+
 SUMPRODUCT(--(T_TRANS[Split Type]="Split Unequal - %"),--(T_TRANS[Paid By]=J$7),T_TRANS[Amount],INDEX(T_TRANS[],,MATCH("Friend "&amp;MATCH($B12,L_FRIENDS,0),T_TRANS[#Headers],0)))+
SUMPRODUCT(--(T_TRANS[Split Type]="Split Unequal - Amt"),--(T_TRANS[Paid By]=J$7),INDEX(T_TRANS[],,MATCH("Friend "&amp;MATCH($B12,L_FRIENDS,0),T_TRANS[#Headers],0)))-
(SUMIFS(T_TRANS[Amount],T_TRANS[Split Type],"Split Equal",T_TRANS[Paid By],$B12)/C_NUMFRIENDS)-
SUMPRODUCT(--(T_TRANS[Split Type]="Split Unequal - %"),--(T_TRANS[Paid By]=$B12),T_TRANS[Amount],INDEX(T_TRANS[],,MATCH("Friend "&amp;MATCH(J$7,L_FRIENDS,0),T_TRANS[#Headers],0)))-
SUMPRODUCT(--(T_TRANS[Split Type]="Split Unequal - Amt"),--(T_TRANS[Paid By]=$B12),INDEX(T_TRANS[],,MATCH("Friend "&amp;MATCH(J$7,L_FRIENDS,0),T_TRANS[#Headers],0))),2)
)),"")</f>
        <v/>
      </c>
      <c r="K12" s="40" t="str">
        <f>IFERROR(IF(OR($B12="",K$7=""),"",MAX(0,ROUND(
(SUMIFS(T_TRANS[Amount],T_TRANS[Split Type],"Split Equal",T_TRANS[Paid By],K$7)/C_NUMFRIENDS)+
 SUMPRODUCT(--(T_TRANS[Split Type]="Split Unequal - %"),--(T_TRANS[Paid By]=K$7),T_TRANS[Amount],INDEX(T_TRANS[],,MATCH("Friend "&amp;MATCH($B12,L_FRIENDS,0),T_TRANS[#Headers],0)))+
SUMPRODUCT(--(T_TRANS[Split Type]="Split Unequal - Amt"),--(T_TRANS[Paid By]=K$7),INDEX(T_TRANS[],,MATCH("Friend "&amp;MATCH($B12,L_FRIENDS,0),T_TRANS[#Headers],0)))-
(SUMIFS(T_TRANS[Amount],T_TRANS[Split Type],"Split Equal",T_TRANS[Paid By],$B12)/C_NUMFRIENDS)-
SUMPRODUCT(--(T_TRANS[Split Type]="Split Unequal - %"),--(T_TRANS[Paid By]=$B12),T_TRANS[Amount],INDEX(T_TRANS[],,MATCH("Friend "&amp;MATCH(K$7,L_FRIENDS,0),T_TRANS[#Headers],0)))-
SUMPRODUCT(--(T_TRANS[Split Type]="Split Unequal - Amt"),--(T_TRANS[Paid By]=$B12),INDEX(T_TRANS[],,MATCH("Friend "&amp;MATCH(K$7,L_FRIENDS,0),T_TRANS[#Headers],0))),2)
)),"")</f>
        <v/>
      </c>
      <c r="L12" s="40" t="str">
        <f>IFERROR(IF(OR($B12="",L$7=""),"",MAX(0,ROUND(
(SUMIFS(T_TRANS[Amount],T_TRANS[Split Type],"Split Equal",T_TRANS[Paid By],L$7)/C_NUMFRIENDS)+
 SUMPRODUCT(--(T_TRANS[Split Type]="Split Unequal - %"),--(T_TRANS[Paid By]=L$7),T_TRANS[Amount],INDEX(T_TRANS[],,MATCH("Friend "&amp;MATCH($B12,L_FRIENDS,0),T_TRANS[#Headers],0)))+
SUMPRODUCT(--(T_TRANS[Split Type]="Split Unequal - Amt"),--(T_TRANS[Paid By]=L$7),INDEX(T_TRANS[],,MATCH("Friend "&amp;MATCH($B12,L_FRIENDS,0),T_TRANS[#Headers],0)))-
(SUMIFS(T_TRANS[Amount],T_TRANS[Split Type],"Split Equal",T_TRANS[Paid By],$B12)/C_NUMFRIENDS)-
SUMPRODUCT(--(T_TRANS[Split Type]="Split Unequal - %"),--(T_TRANS[Paid By]=$B12),T_TRANS[Amount],INDEX(T_TRANS[],,MATCH("Friend "&amp;MATCH(L$7,L_FRIENDS,0),T_TRANS[#Headers],0)))-
SUMPRODUCT(--(T_TRANS[Split Type]="Split Unequal - Amt"),--(T_TRANS[Paid By]=$B12),INDEX(T_TRANS[],,MATCH("Friend "&amp;MATCH(L$7,L_FRIENDS,0),T_TRANS[#Headers],0))),2)
)),"")</f>
        <v/>
      </c>
      <c r="M12" s="40" t="str">
        <f>IFERROR(IF(OR($B12="",M$7=""),"",MAX(0,ROUND(
(SUMIFS(T_TRANS[Amount],T_TRANS[Split Type],"Split Equal",T_TRANS[Paid By],M$7)/C_NUMFRIENDS)+
 SUMPRODUCT(--(T_TRANS[Split Type]="Split Unequal - %"),--(T_TRANS[Paid By]=M$7),T_TRANS[Amount],INDEX(T_TRANS[],,MATCH("Friend "&amp;MATCH($B12,L_FRIENDS,0),T_TRANS[#Headers],0)))+
SUMPRODUCT(--(T_TRANS[Split Type]="Split Unequal - Amt"),--(T_TRANS[Paid By]=M$7),INDEX(T_TRANS[],,MATCH("Friend "&amp;MATCH($B12,L_FRIENDS,0),T_TRANS[#Headers],0)))-
(SUMIFS(T_TRANS[Amount],T_TRANS[Split Type],"Split Equal",T_TRANS[Paid By],$B12)/C_NUMFRIENDS)-
SUMPRODUCT(--(T_TRANS[Split Type]="Split Unequal - %"),--(T_TRANS[Paid By]=$B12),T_TRANS[Amount],INDEX(T_TRANS[],,MATCH("Friend "&amp;MATCH(M$7,L_FRIENDS,0),T_TRANS[#Headers],0)))-
SUMPRODUCT(--(T_TRANS[Split Type]="Split Unequal - Amt"),--(T_TRANS[Paid By]=$B12),INDEX(T_TRANS[],,MATCH("Friend "&amp;MATCH(M$7,L_FRIENDS,0),T_TRANS[#Headers],0))),2)
)),"")</f>
        <v/>
      </c>
      <c r="N12" s="40" t="str">
        <f>IFERROR(IF(OR($B12="",N$7=""),"",MAX(0,ROUND(
(SUMIFS(T_TRANS[Amount],T_TRANS[Split Type],"Split Equal",T_TRANS[Paid By],N$7)/C_NUMFRIENDS)+
 SUMPRODUCT(--(T_TRANS[Split Type]="Split Unequal - %"),--(T_TRANS[Paid By]=N$7),T_TRANS[Amount],INDEX(T_TRANS[],,MATCH("Friend "&amp;MATCH($B12,L_FRIENDS,0),T_TRANS[#Headers],0)))+
SUMPRODUCT(--(T_TRANS[Split Type]="Split Unequal - Amt"),--(T_TRANS[Paid By]=N$7),INDEX(T_TRANS[],,MATCH("Friend "&amp;MATCH($B12,L_FRIENDS,0),T_TRANS[#Headers],0)))-
(SUMIFS(T_TRANS[Amount],T_TRANS[Split Type],"Split Equal",T_TRANS[Paid By],$B12)/C_NUMFRIENDS)-
SUMPRODUCT(--(T_TRANS[Split Type]="Split Unequal - %"),--(T_TRANS[Paid By]=$B12),T_TRANS[Amount],INDEX(T_TRANS[],,MATCH("Friend "&amp;MATCH(N$7,L_FRIENDS,0),T_TRANS[#Headers],0)))-
SUMPRODUCT(--(T_TRANS[Split Type]="Split Unequal - Amt"),--(T_TRANS[Paid By]=$B12),INDEX(T_TRANS[],,MATCH("Friend "&amp;MATCH(N$7,L_FRIENDS,0),T_TRANS[#Headers],0))),2)
)),"")</f>
        <v/>
      </c>
      <c r="O12" s="24"/>
      <c r="P12" s="6" t="str">
        <f t="shared" si="2"/>
        <v/>
      </c>
      <c r="Q12" s="54"/>
    </row>
    <row r="13" spans="1:18" x14ac:dyDescent="0.25">
      <c r="A13" s="65"/>
      <c r="B13" s="66" t="str">
        <f t="shared" si="1"/>
        <v/>
      </c>
      <c r="C13" s="40" t="str">
        <f>IFERROR(IF(OR($B13="",C$7=""),"",MAX(0,ROUND(
(SUMIFS(T_TRANS[Amount],T_TRANS[Split Type],"Split Equal",T_TRANS[Paid By],C$7)/C_NUMFRIENDS)+
 SUMPRODUCT(--(T_TRANS[Split Type]="Split Unequal - %"),--(T_TRANS[Paid By]=C$7),T_TRANS[Amount],INDEX(T_TRANS[],,MATCH("Friend "&amp;MATCH($B13,L_FRIENDS,0),T_TRANS[#Headers],0)))+
SUMPRODUCT(--(T_TRANS[Split Type]="Split Unequal - Amt"),--(T_TRANS[Paid By]=C$7),INDEX(T_TRANS[],,MATCH("Friend "&amp;MATCH($B13,L_FRIENDS,0),T_TRANS[#Headers],0)))-
(SUMIFS(T_TRANS[Amount],T_TRANS[Split Type],"Split Equal",T_TRANS[Paid By],$B13)/C_NUMFRIENDS)-
SUMPRODUCT(--(T_TRANS[Split Type]="Split Unequal - %"),--(T_TRANS[Paid By]=$B13),T_TRANS[Amount],INDEX(T_TRANS[],,MATCH("Friend "&amp;MATCH(C$7,L_FRIENDS,0),T_TRANS[#Headers],0)))-
SUMPRODUCT(--(T_TRANS[Split Type]="Split Unequal - Amt"),--(T_TRANS[Paid By]=$B13),INDEX(T_TRANS[],,MATCH("Friend "&amp;MATCH(C$7,L_FRIENDS,0),T_TRANS[#Headers],0))),2)
)),"")</f>
        <v/>
      </c>
      <c r="D13" s="40" t="str">
        <f>IFERROR(IF(OR($B13="",D$7=""),"",MAX(0,ROUND(
(SUMIFS(T_TRANS[Amount],T_TRANS[Split Type],"Split Equal",T_TRANS[Paid By],D$7)/C_NUMFRIENDS)+
 SUMPRODUCT(--(T_TRANS[Split Type]="Split Unequal - %"),--(T_TRANS[Paid By]=D$7),T_TRANS[Amount],INDEX(T_TRANS[],,MATCH("Friend "&amp;MATCH($B13,L_FRIENDS,0),T_TRANS[#Headers],0)))+
SUMPRODUCT(--(T_TRANS[Split Type]="Split Unequal - Amt"),--(T_TRANS[Paid By]=D$7),INDEX(T_TRANS[],,MATCH("Friend "&amp;MATCH($B13,L_FRIENDS,0),T_TRANS[#Headers],0)))-
(SUMIFS(T_TRANS[Amount],T_TRANS[Split Type],"Split Equal",T_TRANS[Paid By],$B13)/C_NUMFRIENDS)-
SUMPRODUCT(--(T_TRANS[Split Type]="Split Unequal - %"),--(T_TRANS[Paid By]=$B13),T_TRANS[Amount],INDEX(T_TRANS[],,MATCH("Friend "&amp;MATCH(D$7,L_FRIENDS,0),T_TRANS[#Headers],0)))-
SUMPRODUCT(--(T_TRANS[Split Type]="Split Unequal - Amt"),--(T_TRANS[Paid By]=$B13),INDEX(T_TRANS[],,MATCH("Friend "&amp;MATCH(D$7,L_FRIENDS,0),T_TRANS[#Headers],0))),2)
)),"")</f>
        <v/>
      </c>
      <c r="E13" s="40" t="str">
        <f>IFERROR(IF(OR($B13="",E$7=""),"",MAX(0,ROUND(
(SUMIFS(T_TRANS[Amount],T_TRANS[Split Type],"Split Equal",T_TRANS[Paid By],E$7)/C_NUMFRIENDS)+
 SUMPRODUCT(--(T_TRANS[Split Type]="Split Unequal - %"),--(T_TRANS[Paid By]=E$7),T_TRANS[Amount],INDEX(T_TRANS[],,MATCH("Friend "&amp;MATCH($B13,L_FRIENDS,0),T_TRANS[#Headers],0)))+
SUMPRODUCT(--(T_TRANS[Split Type]="Split Unequal - Amt"),--(T_TRANS[Paid By]=E$7),INDEX(T_TRANS[],,MATCH("Friend "&amp;MATCH($B13,L_FRIENDS,0),T_TRANS[#Headers],0)))-
(SUMIFS(T_TRANS[Amount],T_TRANS[Split Type],"Split Equal",T_TRANS[Paid By],$B13)/C_NUMFRIENDS)-
SUMPRODUCT(--(T_TRANS[Split Type]="Split Unequal - %"),--(T_TRANS[Paid By]=$B13),T_TRANS[Amount],INDEX(T_TRANS[],,MATCH("Friend "&amp;MATCH(E$7,L_FRIENDS,0),T_TRANS[#Headers],0)))-
SUMPRODUCT(--(T_TRANS[Split Type]="Split Unequal - Amt"),--(T_TRANS[Paid By]=$B13),INDEX(T_TRANS[],,MATCH("Friend "&amp;MATCH(E$7,L_FRIENDS,0),T_TRANS[#Headers],0))),2)
)),"")</f>
        <v/>
      </c>
      <c r="F13" s="40" t="str">
        <f>IFERROR(IF(OR($B13="",F$7=""),"",MAX(0,ROUND(
(SUMIFS(T_TRANS[Amount],T_TRANS[Split Type],"Split Equal",T_TRANS[Paid By],F$7)/C_NUMFRIENDS)+
 SUMPRODUCT(--(T_TRANS[Split Type]="Split Unequal - %"),--(T_TRANS[Paid By]=F$7),T_TRANS[Amount],INDEX(T_TRANS[],,MATCH("Friend "&amp;MATCH($B13,L_FRIENDS,0),T_TRANS[#Headers],0)))+
SUMPRODUCT(--(T_TRANS[Split Type]="Split Unequal - Amt"),--(T_TRANS[Paid By]=F$7),INDEX(T_TRANS[],,MATCH("Friend "&amp;MATCH($B13,L_FRIENDS,0),T_TRANS[#Headers],0)))-
(SUMIFS(T_TRANS[Amount],T_TRANS[Split Type],"Split Equal",T_TRANS[Paid By],$B13)/C_NUMFRIENDS)-
SUMPRODUCT(--(T_TRANS[Split Type]="Split Unequal - %"),--(T_TRANS[Paid By]=$B13),T_TRANS[Amount],INDEX(T_TRANS[],,MATCH("Friend "&amp;MATCH(F$7,L_FRIENDS,0),T_TRANS[#Headers],0)))-
SUMPRODUCT(--(T_TRANS[Split Type]="Split Unequal - Amt"),--(T_TRANS[Paid By]=$B13),INDEX(T_TRANS[],,MATCH("Friend "&amp;MATCH(F$7,L_FRIENDS,0),T_TRANS[#Headers],0))),2)
)),"")</f>
        <v/>
      </c>
      <c r="G13" s="40" t="str">
        <f>IFERROR(IF(OR($B13="",G$7=""),"",MAX(0,ROUND(
(SUMIFS(T_TRANS[Amount],T_TRANS[Split Type],"Split Equal",T_TRANS[Paid By],G$7)/C_NUMFRIENDS)+
 SUMPRODUCT(--(T_TRANS[Split Type]="Split Unequal - %"),--(T_TRANS[Paid By]=G$7),T_TRANS[Amount],INDEX(T_TRANS[],,MATCH("Friend "&amp;MATCH($B13,L_FRIENDS,0),T_TRANS[#Headers],0)))+
SUMPRODUCT(--(T_TRANS[Split Type]="Split Unequal - Amt"),--(T_TRANS[Paid By]=G$7),INDEX(T_TRANS[],,MATCH("Friend "&amp;MATCH($B13,L_FRIENDS,0),T_TRANS[#Headers],0)))-
(SUMIFS(T_TRANS[Amount],T_TRANS[Split Type],"Split Equal",T_TRANS[Paid By],$B13)/C_NUMFRIENDS)-
SUMPRODUCT(--(T_TRANS[Split Type]="Split Unequal - %"),--(T_TRANS[Paid By]=$B13),T_TRANS[Amount],INDEX(T_TRANS[],,MATCH("Friend "&amp;MATCH(G$7,L_FRIENDS,0),T_TRANS[#Headers],0)))-
SUMPRODUCT(--(T_TRANS[Split Type]="Split Unequal - Amt"),--(T_TRANS[Paid By]=$B13),INDEX(T_TRANS[],,MATCH("Friend "&amp;MATCH(G$7,L_FRIENDS,0),T_TRANS[#Headers],0))),2)
)),"")</f>
        <v/>
      </c>
      <c r="H13" s="40" t="str">
        <f>IFERROR(IF(OR($B13="",H$7=""),"",MAX(0,ROUND(
(SUMIFS(T_TRANS[Amount],T_TRANS[Split Type],"Split Equal",T_TRANS[Paid By],H$7)/C_NUMFRIENDS)+
 SUMPRODUCT(--(T_TRANS[Split Type]="Split Unequal - %"),--(T_TRANS[Paid By]=H$7),T_TRANS[Amount],INDEX(T_TRANS[],,MATCH("Friend "&amp;MATCH($B13,L_FRIENDS,0),T_TRANS[#Headers],0)))+
SUMPRODUCT(--(T_TRANS[Split Type]="Split Unequal - Amt"),--(T_TRANS[Paid By]=H$7),INDEX(T_TRANS[],,MATCH("Friend "&amp;MATCH($B13,L_FRIENDS,0),T_TRANS[#Headers],0)))-
(SUMIFS(T_TRANS[Amount],T_TRANS[Split Type],"Split Equal",T_TRANS[Paid By],$B13)/C_NUMFRIENDS)-
SUMPRODUCT(--(T_TRANS[Split Type]="Split Unequal - %"),--(T_TRANS[Paid By]=$B13),T_TRANS[Amount],INDEX(T_TRANS[],,MATCH("Friend "&amp;MATCH(H$7,L_FRIENDS,0),T_TRANS[#Headers],0)))-
SUMPRODUCT(--(T_TRANS[Split Type]="Split Unequal - Amt"),--(T_TRANS[Paid By]=$B13),INDEX(T_TRANS[],,MATCH("Friend "&amp;MATCH(H$7,L_FRIENDS,0),T_TRANS[#Headers],0))),2)
)),"")</f>
        <v/>
      </c>
      <c r="I13" s="40" t="str">
        <f>IFERROR(IF(OR($B13="",I$7=""),"",MAX(0,ROUND(
(SUMIFS(T_TRANS[Amount],T_TRANS[Split Type],"Split Equal",T_TRANS[Paid By],I$7)/C_NUMFRIENDS)+
 SUMPRODUCT(--(T_TRANS[Split Type]="Split Unequal - %"),--(T_TRANS[Paid By]=I$7),T_TRANS[Amount],INDEX(T_TRANS[],,MATCH("Friend "&amp;MATCH($B13,L_FRIENDS,0),T_TRANS[#Headers],0)))+
SUMPRODUCT(--(T_TRANS[Split Type]="Split Unequal - Amt"),--(T_TRANS[Paid By]=I$7),INDEX(T_TRANS[],,MATCH("Friend "&amp;MATCH($B13,L_FRIENDS,0),T_TRANS[#Headers],0)))-
(SUMIFS(T_TRANS[Amount],T_TRANS[Split Type],"Split Equal",T_TRANS[Paid By],$B13)/C_NUMFRIENDS)-
SUMPRODUCT(--(T_TRANS[Split Type]="Split Unequal - %"),--(T_TRANS[Paid By]=$B13),T_TRANS[Amount],INDEX(T_TRANS[],,MATCH("Friend "&amp;MATCH(I$7,L_FRIENDS,0),T_TRANS[#Headers],0)))-
SUMPRODUCT(--(T_TRANS[Split Type]="Split Unequal - Amt"),--(T_TRANS[Paid By]=$B13),INDEX(T_TRANS[],,MATCH("Friend "&amp;MATCH(I$7,L_FRIENDS,0),T_TRANS[#Headers],0))),2)
)),"")</f>
        <v/>
      </c>
      <c r="J13" s="40" t="str">
        <f>IFERROR(IF(OR($B13="",J$7=""),"",MAX(0,ROUND(
(SUMIFS(T_TRANS[Amount],T_TRANS[Split Type],"Split Equal",T_TRANS[Paid By],J$7)/C_NUMFRIENDS)+
 SUMPRODUCT(--(T_TRANS[Split Type]="Split Unequal - %"),--(T_TRANS[Paid By]=J$7),T_TRANS[Amount],INDEX(T_TRANS[],,MATCH("Friend "&amp;MATCH($B13,L_FRIENDS,0),T_TRANS[#Headers],0)))+
SUMPRODUCT(--(T_TRANS[Split Type]="Split Unequal - Amt"),--(T_TRANS[Paid By]=J$7),INDEX(T_TRANS[],,MATCH("Friend "&amp;MATCH($B13,L_FRIENDS,0),T_TRANS[#Headers],0)))-
(SUMIFS(T_TRANS[Amount],T_TRANS[Split Type],"Split Equal",T_TRANS[Paid By],$B13)/C_NUMFRIENDS)-
SUMPRODUCT(--(T_TRANS[Split Type]="Split Unequal - %"),--(T_TRANS[Paid By]=$B13),T_TRANS[Amount],INDEX(T_TRANS[],,MATCH("Friend "&amp;MATCH(J$7,L_FRIENDS,0),T_TRANS[#Headers],0)))-
SUMPRODUCT(--(T_TRANS[Split Type]="Split Unequal - Amt"),--(T_TRANS[Paid By]=$B13),INDEX(T_TRANS[],,MATCH("Friend "&amp;MATCH(J$7,L_FRIENDS,0),T_TRANS[#Headers],0))),2)
)),"")</f>
        <v/>
      </c>
      <c r="K13" s="40" t="str">
        <f>IFERROR(IF(OR($B13="",K$7=""),"",MAX(0,ROUND(
(SUMIFS(T_TRANS[Amount],T_TRANS[Split Type],"Split Equal",T_TRANS[Paid By],K$7)/C_NUMFRIENDS)+
 SUMPRODUCT(--(T_TRANS[Split Type]="Split Unequal - %"),--(T_TRANS[Paid By]=K$7),T_TRANS[Amount],INDEX(T_TRANS[],,MATCH("Friend "&amp;MATCH($B13,L_FRIENDS,0),T_TRANS[#Headers],0)))+
SUMPRODUCT(--(T_TRANS[Split Type]="Split Unequal - Amt"),--(T_TRANS[Paid By]=K$7),INDEX(T_TRANS[],,MATCH("Friend "&amp;MATCH($B13,L_FRIENDS,0),T_TRANS[#Headers],0)))-
(SUMIFS(T_TRANS[Amount],T_TRANS[Split Type],"Split Equal",T_TRANS[Paid By],$B13)/C_NUMFRIENDS)-
SUMPRODUCT(--(T_TRANS[Split Type]="Split Unequal - %"),--(T_TRANS[Paid By]=$B13),T_TRANS[Amount],INDEX(T_TRANS[],,MATCH("Friend "&amp;MATCH(K$7,L_FRIENDS,0),T_TRANS[#Headers],0)))-
SUMPRODUCT(--(T_TRANS[Split Type]="Split Unequal - Amt"),--(T_TRANS[Paid By]=$B13),INDEX(T_TRANS[],,MATCH("Friend "&amp;MATCH(K$7,L_FRIENDS,0),T_TRANS[#Headers],0))),2)
)),"")</f>
        <v/>
      </c>
      <c r="L13" s="40" t="str">
        <f>IFERROR(IF(OR($B13="",L$7=""),"",MAX(0,ROUND(
(SUMIFS(T_TRANS[Amount],T_TRANS[Split Type],"Split Equal",T_TRANS[Paid By],L$7)/C_NUMFRIENDS)+
 SUMPRODUCT(--(T_TRANS[Split Type]="Split Unequal - %"),--(T_TRANS[Paid By]=L$7),T_TRANS[Amount],INDEX(T_TRANS[],,MATCH("Friend "&amp;MATCH($B13,L_FRIENDS,0),T_TRANS[#Headers],0)))+
SUMPRODUCT(--(T_TRANS[Split Type]="Split Unequal - Amt"),--(T_TRANS[Paid By]=L$7),INDEX(T_TRANS[],,MATCH("Friend "&amp;MATCH($B13,L_FRIENDS,0),T_TRANS[#Headers],0)))-
(SUMIFS(T_TRANS[Amount],T_TRANS[Split Type],"Split Equal",T_TRANS[Paid By],$B13)/C_NUMFRIENDS)-
SUMPRODUCT(--(T_TRANS[Split Type]="Split Unequal - %"),--(T_TRANS[Paid By]=$B13),T_TRANS[Amount],INDEX(T_TRANS[],,MATCH("Friend "&amp;MATCH(L$7,L_FRIENDS,0),T_TRANS[#Headers],0)))-
SUMPRODUCT(--(T_TRANS[Split Type]="Split Unequal - Amt"),--(T_TRANS[Paid By]=$B13),INDEX(T_TRANS[],,MATCH("Friend "&amp;MATCH(L$7,L_FRIENDS,0),T_TRANS[#Headers],0))),2)
)),"")</f>
        <v/>
      </c>
      <c r="M13" s="40" t="str">
        <f>IFERROR(IF(OR($B13="",M$7=""),"",MAX(0,ROUND(
(SUMIFS(T_TRANS[Amount],T_TRANS[Split Type],"Split Equal",T_TRANS[Paid By],M$7)/C_NUMFRIENDS)+
 SUMPRODUCT(--(T_TRANS[Split Type]="Split Unequal - %"),--(T_TRANS[Paid By]=M$7),T_TRANS[Amount],INDEX(T_TRANS[],,MATCH("Friend "&amp;MATCH($B13,L_FRIENDS,0),T_TRANS[#Headers],0)))+
SUMPRODUCT(--(T_TRANS[Split Type]="Split Unequal - Amt"),--(T_TRANS[Paid By]=M$7),INDEX(T_TRANS[],,MATCH("Friend "&amp;MATCH($B13,L_FRIENDS,0),T_TRANS[#Headers],0)))-
(SUMIFS(T_TRANS[Amount],T_TRANS[Split Type],"Split Equal",T_TRANS[Paid By],$B13)/C_NUMFRIENDS)-
SUMPRODUCT(--(T_TRANS[Split Type]="Split Unequal - %"),--(T_TRANS[Paid By]=$B13),T_TRANS[Amount],INDEX(T_TRANS[],,MATCH("Friend "&amp;MATCH(M$7,L_FRIENDS,0),T_TRANS[#Headers],0)))-
SUMPRODUCT(--(T_TRANS[Split Type]="Split Unequal - Amt"),--(T_TRANS[Paid By]=$B13),INDEX(T_TRANS[],,MATCH("Friend "&amp;MATCH(M$7,L_FRIENDS,0),T_TRANS[#Headers],0))),2)
)),"")</f>
        <v/>
      </c>
      <c r="N13" s="40" t="str">
        <f>IFERROR(IF(OR($B13="",N$7=""),"",MAX(0,ROUND(
(SUMIFS(T_TRANS[Amount],T_TRANS[Split Type],"Split Equal",T_TRANS[Paid By],N$7)/C_NUMFRIENDS)+
 SUMPRODUCT(--(T_TRANS[Split Type]="Split Unequal - %"),--(T_TRANS[Paid By]=N$7),T_TRANS[Amount],INDEX(T_TRANS[],,MATCH("Friend "&amp;MATCH($B13,L_FRIENDS,0),T_TRANS[#Headers],0)))+
SUMPRODUCT(--(T_TRANS[Split Type]="Split Unequal - Amt"),--(T_TRANS[Paid By]=N$7),INDEX(T_TRANS[],,MATCH("Friend "&amp;MATCH($B13,L_FRIENDS,0),T_TRANS[#Headers],0)))-
(SUMIFS(T_TRANS[Amount],T_TRANS[Split Type],"Split Equal",T_TRANS[Paid By],$B13)/C_NUMFRIENDS)-
SUMPRODUCT(--(T_TRANS[Split Type]="Split Unequal - %"),--(T_TRANS[Paid By]=$B13),T_TRANS[Amount],INDEX(T_TRANS[],,MATCH("Friend "&amp;MATCH(N$7,L_FRIENDS,0),T_TRANS[#Headers],0)))-
SUMPRODUCT(--(T_TRANS[Split Type]="Split Unequal - Amt"),--(T_TRANS[Paid By]=$B13),INDEX(T_TRANS[],,MATCH("Friend "&amp;MATCH(N$7,L_FRIENDS,0),T_TRANS[#Headers],0))),2)
)),"")</f>
        <v/>
      </c>
      <c r="O13" s="24"/>
      <c r="P13" s="6" t="str">
        <f t="shared" si="2"/>
        <v/>
      </c>
      <c r="Q13" s="54"/>
    </row>
    <row r="14" spans="1:18" x14ac:dyDescent="0.25">
      <c r="A14" s="65"/>
      <c r="B14" s="66" t="str">
        <f t="shared" si="1"/>
        <v/>
      </c>
      <c r="C14" s="40" t="str">
        <f>IFERROR(IF(OR($B14="",C$7=""),"",MAX(0,ROUND(
(SUMIFS(T_TRANS[Amount],T_TRANS[Split Type],"Split Equal",T_TRANS[Paid By],C$7)/C_NUMFRIENDS)+
 SUMPRODUCT(--(T_TRANS[Split Type]="Split Unequal - %"),--(T_TRANS[Paid By]=C$7),T_TRANS[Amount],INDEX(T_TRANS[],,MATCH("Friend "&amp;MATCH($B14,L_FRIENDS,0),T_TRANS[#Headers],0)))+
SUMPRODUCT(--(T_TRANS[Split Type]="Split Unequal - Amt"),--(T_TRANS[Paid By]=C$7),INDEX(T_TRANS[],,MATCH("Friend "&amp;MATCH($B14,L_FRIENDS,0),T_TRANS[#Headers],0)))-
(SUMIFS(T_TRANS[Amount],T_TRANS[Split Type],"Split Equal",T_TRANS[Paid By],$B14)/C_NUMFRIENDS)-
SUMPRODUCT(--(T_TRANS[Split Type]="Split Unequal - %"),--(T_TRANS[Paid By]=$B14),T_TRANS[Amount],INDEX(T_TRANS[],,MATCH("Friend "&amp;MATCH(C$7,L_FRIENDS,0),T_TRANS[#Headers],0)))-
SUMPRODUCT(--(T_TRANS[Split Type]="Split Unequal - Amt"),--(T_TRANS[Paid By]=$B14),INDEX(T_TRANS[],,MATCH("Friend "&amp;MATCH(C$7,L_FRIENDS,0),T_TRANS[#Headers],0))),2)
)),"")</f>
        <v/>
      </c>
      <c r="D14" s="40" t="str">
        <f>IFERROR(IF(OR($B14="",D$7=""),"",MAX(0,ROUND(
(SUMIFS(T_TRANS[Amount],T_TRANS[Split Type],"Split Equal",T_TRANS[Paid By],D$7)/C_NUMFRIENDS)+
 SUMPRODUCT(--(T_TRANS[Split Type]="Split Unequal - %"),--(T_TRANS[Paid By]=D$7),T_TRANS[Amount],INDEX(T_TRANS[],,MATCH("Friend "&amp;MATCH($B14,L_FRIENDS,0),T_TRANS[#Headers],0)))+
SUMPRODUCT(--(T_TRANS[Split Type]="Split Unequal - Amt"),--(T_TRANS[Paid By]=D$7),INDEX(T_TRANS[],,MATCH("Friend "&amp;MATCH($B14,L_FRIENDS,0),T_TRANS[#Headers],0)))-
(SUMIFS(T_TRANS[Amount],T_TRANS[Split Type],"Split Equal",T_TRANS[Paid By],$B14)/C_NUMFRIENDS)-
SUMPRODUCT(--(T_TRANS[Split Type]="Split Unequal - %"),--(T_TRANS[Paid By]=$B14),T_TRANS[Amount],INDEX(T_TRANS[],,MATCH("Friend "&amp;MATCH(D$7,L_FRIENDS,0),T_TRANS[#Headers],0)))-
SUMPRODUCT(--(T_TRANS[Split Type]="Split Unequal - Amt"),--(T_TRANS[Paid By]=$B14),INDEX(T_TRANS[],,MATCH("Friend "&amp;MATCH(D$7,L_FRIENDS,0),T_TRANS[#Headers],0))),2)
)),"")</f>
        <v/>
      </c>
      <c r="E14" s="40" t="str">
        <f>IFERROR(IF(OR($B14="",E$7=""),"",MAX(0,ROUND(
(SUMIFS(T_TRANS[Amount],T_TRANS[Split Type],"Split Equal",T_TRANS[Paid By],E$7)/C_NUMFRIENDS)+
 SUMPRODUCT(--(T_TRANS[Split Type]="Split Unequal - %"),--(T_TRANS[Paid By]=E$7),T_TRANS[Amount],INDEX(T_TRANS[],,MATCH("Friend "&amp;MATCH($B14,L_FRIENDS,0),T_TRANS[#Headers],0)))+
SUMPRODUCT(--(T_TRANS[Split Type]="Split Unequal - Amt"),--(T_TRANS[Paid By]=E$7),INDEX(T_TRANS[],,MATCH("Friend "&amp;MATCH($B14,L_FRIENDS,0),T_TRANS[#Headers],0)))-
(SUMIFS(T_TRANS[Amount],T_TRANS[Split Type],"Split Equal",T_TRANS[Paid By],$B14)/C_NUMFRIENDS)-
SUMPRODUCT(--(T_TRANS[Split Type]="Split Unequal - %"),--(T_TRANS[Paid By]=$B14),T_TRANS[Amount],INDEX(T_TRANS[],,MATCH("Friend "&amp;MATCH(E$7,L_FRIENDS,0),T_TRANS[#Headers],0)))-
SUMPRODUCT(--(T_TRANS[Split Type]="Split Unequal - Amt"),--(T_TRANS[Paid By]=$B14),INDEX(T_TRANS[],,MATCH("Friend "&amp;MATCH(E$7,L_FRIENDS,0),T_TRANS[#Headers],0))),2)
)),"")</f>
        <v/>
      </c>
      <c r="F14" s="40" t="str">
        <f>IFERROR(IF(OR($B14="",F$7=""),"",MAX(0,ROUND(
(SUMIFS(T_TRANS[Amount],T_TRANS[Split Type],"Split Equal",T_TRANS[Paid By],F$7)/C_NUMFRIENDS)+
 SUMPRODUCT(--(T_TRANS[Split Type]="Split Unequal - %"),--(T_TRANS[Paid By]=F$7),T_TRANS[Amount],INDEX(T_TRANS[],,MATCH("Friend "&amp;MATCH($B14,L_FRIENDS,0),T_TRANS[#Headers],0)))+
SUMPRODUCT(--(T_TRANS[Split Type]="Split Unequal - Amt"),--(T_TRANS[Paid By]=F$7),INDEX(T_TRANS[],,MATCH("Friend "&amp;MATCH($B14,L_FRIENDS,0),T_TRANS[#Headers],0)))-
(SUMIFS(T_TRANS[Amount],T_TRANS[Split Type],"Split Equal",T_TRANS[Paid By],$B14)/C_NUMFRIENDS)-
SUMPRODUCT(--(T_TRANS[Split Type]="Split Unequal - %"),--(T_TRANS[Paid By]=$B14),T_TRANS[Amount],INDEX(T_TRANS[],,MATCH("Friend "&amp;MATCH(F$7,L_FRIENDS,0),T_TRANS[#Headers],0)))-
SUMPRODUCT(--(T_TRANS[Split Type]="Split Unequal - Amt"),--(T_TRANS[Paid By]=$B14),INDEX(T_TRANS[],,MATCH("Friend "&amp;MATCH(F$7,L_FRIENDS,0),T_TRANS[#Headers],0))),2)
)),"")</f>
        <v/>
      </c>
      <c r="G14" s="40" t="str">
        <f>IFERROR(IF(OR($B14="",G$7=""),"",MAX(0,ROUND(
(SUMIFS(T_TRANS[Amount],T_TRANS[Split Type],"Split Equal",T_TRANS[Paid By],G$7)/C_NUMFRIENDS)+
 SUMPRODUCT(--(T_TRANS[Split Type]="Split Unequal - %"),--(T_TRANS[Paid By]=G$7),T_TRANS[Amount],INDEX(T_TRANS[],,MATCH("Friend "&amp;MATCH($B14,L_FRIENDS,0),T_TRANS[#Headers],0)))+
SUMPRODUCT(--(T_TRANS[Split Type]="Split Unequal - Amt"),--(T_TRANS[Paid By]=G$7),INDEX(T_TRANS[],,MATCH("Friend "&amp;MATCH($B14,L_FRIENDS,0),T_TRANS[#Headers],0)))-
(SUMIFS(T_TRANS[Amount],T_TRANS[Split Type],"Split Equal",T_TRANS[Paid By],$B14)/C_NUMFRIENDS)-
SUMPRODUCT(--(T_TRANS[Split Type]="Split Unequal - %"),--(T_TRANS[Paid By]=$B14),T_TRANS[Amount],INDEX(T_TRANS[],,MATCH("Friend "&amp;MATCH(G$7,L_FRIENDS,0),T_TRANS[#Headers],0)))-
SUMPRODUCT(--(T_TRANS[Split Type]="Split Unequal - Amt"),--(T_TRANS[Paid By]=$B14),INDEX(T_TRANS[],,MATCH("Friend "&amp;MATCH(G$7,L_FRIENDS,0),T_TRANS[#Headers],0))),2)
)),"")</f>
        <v/>
      </c>
      <c r="H14" s="40" t="str">
        <f>IFERROR(IF(OR($B14="",H$7=""),"",MAX(0,ROUND(
(SUMIFS(T_TRANS[Amount],T_TRANS[Split Type],"Split Equal",T_TRANS[Paid By],H$7)/C_NUMFRIENDS)+
 SUMPRODUCT(--(T_TRANS[Split Type]="Split Unequal - %"),--(T_TRANS[Paid By]=H$7),T_TRANS[Amount],INDEX(T_TRANS[],,MATCH("Friend "&amp;MATCH($B14,L_FRIENDS,0),T_TRANS[#Headers],0)))+
SUMPRODUCT(--(T_TRANS[Split Type]="Split Unequal - Amt"),--(T_TRANS[Paid By]=H$7),INDEX(T_TRANS[],,MATCH("Friend "&amp;MATCH($B14,L_FRIENDS,0),T_TRANS[#Headers],0)))-
(SUMIFS(T_TRANS[Amount],T_TRANS[Split Type],"Split Equal",T_TRANS[Paid By],$B14)/C_NUMFRIENDS)-
SUMPRODUCT(--(T_TRANS[Split Type]="Split Unequal - %"),--(T_TRANS[Paid By]=$B14),T_TRANS[Amount],INDEX(T_TRANS[],,MATCH("Friend "&amp;MATCH(H$7,L_FRIENDS,0),T_TRANS[#Headers],0)))-
SUMPRODUCT(--(T_TRANS[Split Type]="Split Unequal - Amt"),--(T_TRANS[Paid By]=$B14),INDEX(T_TRANS[],,MATCH("Friend "&amp;MATCH(H$7,L_FRIENDS,0),T_TRANS[#Headers],0))),2)
)),"")</f>
        <v/>
      </c>
      <c r="I14" s="40" t="str">
        <f>IFERROR(IF(OR($B14="",I$7=""),"",MAX(0,ROUND(
(SUMIFS(T_TRANS[Amount],T_TRANS[Split Type],"Split Equal",T_TRANS[Paid By],I$7)/C_NUMFRIENDS)+
 SUMPRODUCT(--(T_TRANS[Split Type]="Split Unequal - %"),--(T_TRANS[Paid By]=I$7),T_TRANS[Amount],INDEX(T_TRANS[],,MATCH("Friend "&amp;MATCH($B14,L_FRIENDS,0),T_TRANS[#Headers],0)))+
SUMPRODUCT(--(T_TRANS[Split Type]="Split Unequal - Amt"),--(T_TRANS[Paid By]=I$7),INDEX(T_TRANS[],,MATCH("Friend "&amp;MATCH($B14,L_FRIENDS,0),T_TRANS[#Headers],0)))-
(SUMIFS(T_TRANS[Amount],T_TRANS[Split Type],"Split Equal",T_TRANS[Paid By],$B14)/C_NUMFRIENDS)-
SUMPRODUCT(--(T_TRANS[Split Type]="Split Unequal - %"),--(T_TRANS[Paid By]=$B14),T_TRANS[Amount],INDEX(T_TRANS[],,MATCH("Friend "&amp;MATCH(I$7,L_FRIENDS,0),T_TRANS[#Headers],0)))-
SUMPRODUCT(--(T_TRANS[Split Type]="Split Unequal - Amt"),--(T_TRANS[Paid By]=$B14),INDEX(T_TRANS[],,MATCH("Friend "&amp;MATCH(I$7,L_FRIENDS,0),T_TRANS[#Headers],0))),2)
)),"")</f>
        <v/>
      </c>
      <c r="J14" s="40" t="str">
        <f>IFERROR(IF(OR($B14="",J$7=""),"",MAX(0,ROUND(
(SUMIFS(T_TRANS[Amount],T_TRANS[Split Type],"Split Equal",T_TRANS[Paid By],J$7)/C_NUMFRIENDS)+
 SUMPRODUCT(--(T_TRANS[Split Type]="Split Unequal - %"),--(T_TRANS[Paid By]=J$7),T_TRANS[Amount],INDEX(T_TRANS[],,MATCH("Friend "&amp;MATCH($B14,L_FRIENDS,0),T_TRANS[#Headers],0)))+
SUMPRODUCT(--(T_TRANS[Split Type]="Split Unequal - Amt"),--(T_TRANS[Paid By]=J$7),INDEX(T_TRANS[],,MATCH("Friend "&amp;MATCH($B14,L_FRIENDS,0),T_TRANS[#Headers],0)))-
(SUMIFS(T_TRANS[Amount],T_TRANS[Split Type],"Split Equal",T_TRANS[Paid By],$B14)/C_NUMFRIENDS)-
SUMPRODUCT(--(T_TRANS[Split Type]="Split Unequal - %"),--(T_TRANS[Paid By]=$B14),T_TRANS[Amount],INDEX(T_TRANS[],,MATCH("Friend "&amp;MATCH(J$7,L_FRIENDS,0),T_TRANS[#Headers],0)))-
SUMPRODUCT(--(T_TRANS[Split Type]="Split Unequal - Amt"),--(T_TRANS[Paid By]=$B14),INDEX(T_TRANS[],,MATCH("Friend "&amp;MATCH(J$7,L_FRIENDS,0),T_TRANS[#Headers],0))),2)
)),"")</f>
        <v/>
      </c>
      <c r="K14" s="40" t="str">
        <f>IFERROR(IF(OR($B14="",K$7=""),"",MAX(0,ROUND(
(SUMIFS(T_TRANS[Amount],T_TRANS[Split Type],"Split Equal",T_TRANS[Paid By],K$7)/C_NUMFRIENDS)+
 SUMPRODUCT(--(T_TRANS[Split Type]="Split Unequal - %"),--(T_TRANS[Paid By]=K$7),T_TRANS[Amount],INDEX(T_TRANS[],,MATCH("Friend "&amp;MATCH($B14,L_FRIENDS,0),T_TRANS[#Headers],0)))+
SUMPRODUCT(--(T_TRANS[Split Type]="Split Unequal - Amt"),--(T_TRANS[Paid By]=K$7),INDEX(T_TRANS[],,MATCH("Friend "&amp;MATCH($B14,L_FRIENDS,0),T_TRANS[#Headers],0)))-
(SUMIFS(T_TRANS[Amount],T_TRANS[Split Type],"Split Equal",T_TRANS[Paid By],$B14)/C_NUMFRIENDS)-
SUMPRODUCT(--(T_TRANS[Split Type]="Split Unequal - %"),--(T_TRANS[Paid By]=$B14),T_TRANS[Amount],INDEX(T_TRANS[],,MATCH("Friend "&amp;MATCH(K$7,L_FRIENDS,0),T_TRANS[#Headers],0)))-
SUMPRODUCT(--(T_TRANS[Split Type]="Split Unequal - Amt"),--(T_TRANS[Paid By]=$B14),INDEX(T_TRANS[],,MATCH("Friend "&amp;MATCH(K$7,L_FRIENDS,0),T_TRANS[#Headers],0))),2)
)),"")</f>
        <v/>
      </c>
      <c r="L14" s="40" t="str">
        <f>IFERROR(IF(OR($B14="",L$7=""),"",MAX(0,ROUND(
(SUMIFS(T_TRANS[Amount],T_TRANS[Split Type],"Split Equal",T_TRANS[Paid By],L$7)/C_NUMFRIENDS)+
 SUMPRODUCT(--(T_TRANS[Split Type]="Split Unequal - %"),--(T_TRANS[Paid By]=L$7),T_TRANS[Amount],INDEX(T_TRANS[],,MATCH("Friend "&amp;MATCH($B14,L_FRIENDS,0),T_TRANS[#Headers],0)))+
SUMPRODUCT(--(T_TRANS[Split Type]="Split Unequal - Amt"),--(T_TRANS[Paid By]=L$7),INDEX(T_TRANS[],,MATCH("Friend "&amp;MATCH($B14,L_FRIENDS,0),T_TRANS[#Headers],0)))-
(SUMIFS(T_TRANS[Amount],T_TRANS[Split Type],"Split Equal",T_TRANS[Paid By],$B14)/C_NUMFRIENDS)-
SUMPRODUCT(--(T_TRANS[Split Type]="Split Unequal - %"),--(T_TRANS[Paid By]=$B14),T_TRANS[Amount],INDEX(T_TRANS[],,MATCH("Friend "&amp;MATCH(L$7,L_FRIENDS,0),T_TRANS[#Headers],0)))-
SUMPRODUCT(--(T_TRANS[Split Type]="Split Unequal - Amt"),--(T_TRANS[Paid By]=$B14),INDEX(T_TRANS[],,MATCH("Friend "&amp;MATCH(L$7,L_FRIENDS,0),T_TRANS[#Headers],0))),2)
)),"")</f>
        <v/>
      </c>
      <c r="M14" s="40" t="str">
        <f>IFERROR(IF(OR($B14="",M$7=""),"",MAX(0,ROUND(
(SUMIFS(T_TRANS[Amount],T_TRANS[Split Type],"Split Equal",T_TRANS[Paid By],M$7)/C_NUMFRIENDS)+
 SUMPRODUCT(--(T_TRANS[Split Type]="Split Unequal - %"),--(T_TRANS[Paid By]=M$7),T_TRANS[Amount],INDEX(T_TRANS[],,MATCH("Friend "&amp;MATCH($B14,L_FRIENDS,0),T_TRANS[#Headers],0)))+
SUMPRODUCT(--(T_TRANS[Split Type]="Split Unequal - Amt"),--(T_TRANS[Paid By]=M$7),INDEX(T_TRANS[],,MATCH("Friend "&amp;MATCH($B14,L_FRIENDS,0),T_TRANS[#Headers],0)))-
(SUMIFS(T_TRANS[Amount],T_TRANS[Split Type],"Split Equal",T_TRANS[Paid By],$B14)/C_NUMFRIENDS)-
SUMPRODUCT(--(T_TRANS[Split Type]="Split Unequal - %"),--(T_TRANS[Paid By]=$B14),T_TRANS[Amount],INDEX(T_TRANS[],,MATCH("Friend "&amp;MATCH(M$7,L_FRIENDS,0),T_TRANS[#Headers],0)))-
SUMPRODUCT(--(T_TRANS[Split Type]="Split Unequal - Amt"),--(T_TRANS[Paid By]=$B14),INDEX(T_TRANS[],,MATCH("Friend "&amp;MATCH(M$7,L_FRIENDS,0),T_TRANS[#Headers],0))),2)
)),"")</f>
        <v/>
      </c>
      <c r="N14" s="40" t="str">
        <f>IFERROR(IF(OR($B14="",N$7=""),"",MAX(0,ROUND(
(SUMIFS(T_TRANS[Amount],T_TRANS[Split Type],"Split Equal",T_TRANS[Paid By],N$7)/C_NUMFRIENDS)+
 SUMPRODUCT(--(T_TRANS[Split Type]="Split Unequal - %"),--(T_TRANS[Paid By]=N$7),T_TRANS[Amount],INDEX(T_TRANS[],,MATCH("Friend "&amp;MATCH($B14,L_FRIENDS,0),T_TRANS[#Headers],0)))+
SUMPRODUCT(--(T_TRANS[Split Type]="Split Unequal - Amt"),--(T_TRANS[Paid By]=N$7),INDEX(T_TRANS[],,MATCH("Friend "&amp;MATCH($B14,L_FRIENDS,0),T_TRANS[#Headers],0)))-
(SUMIFS(T_TRANS[Amount],T_TRANS[Split Type],"Split Equal",T_TRANS[Paid By],$B14)/C_NUMFRIENDS)-
SUMPRODUCT(--(T_TRANS[Split Type]="Split Unequal - %"),--(T_TRANS[Paid By]=$B14),T_TRANS[Amount],INDEX(T_TRANS[],,MATCH("Friend "&amp;MATCH(N$7,L_FRIENDS,0),T_TRANS[#Headers],0)))-
SUMPRODUCT(--(T_TRANS[Split Type]="Split Unequal - Amt"),--(T_TRANS[Paid By]=$B14),INDEX(T_TRANS[],,MATCH("Friend "&amp;MATCH(N$7,L_FRIENDS,0),T_TRANS[#Headers],0))),2)
)),"")</f>
        <v/>
      </c>
      <c r="O14" s="24"/>
      <c r="P14" s="6" t="str">
        <f t="shared" si="2"/>
        <v/>
      </c>
      <c r="Q14" s="54"/>
    </row>
    <row r="15" spans="1:18" x14ac:dyDescent="0.25">
      <c r="A15" s="65"/>
      <c r="B15" s="66" t="str">
        <f t="shared" si="1"/>
        <v/>
      </c>
      <c r="C15" s="40" t="str">
        <f>IFERROR(IF(OR($B15="",C$7=""),"",MAX(0,ROUND(
(SUMIFS(T_TRANS[Amount],T_TRANS[Split Type],"Split Equal",T_TRANS[Paid By],C$7)/C_NUMFRIENDS)+
 SUMPRODUCT(--(T_TRANS[Split Type]="Split Unequal - %"),--(T_TRANS[Paid By]=C$7),T_TRANS[Amount],INDEX(T_TRANS[],,MATCH("Friend "&amp;MATCH($B15,L_FRIENDS,0),T_TRANS[#Headers],0)))+
SUMPRODUCT(--(T_TRANS[Split Type]="Split Unequal - Amt"),--(T_TRANS[Paid By]=C$7),INDEX(T_TRANS[],,MATCH("Friend "&amp;MATCH($B15,L_FRIENDS,0),T_TRANS[#Headers],0)))-
(SUMIFS(T_TRANS[Amount],T_TRANS[Split Type],"Split Equal",T_TRANS[Paid By],$B15)/C_NUMFRIENDS)-
SUMPRODUCT(--(T_TRANS[Split Type]="Split Unequal - %"),--(T_TRANS[Paid By]=$B15),T_TRANS[Amount],INDEX(T_TRANS[],,MATCH("Friend "&amp;MATCH(C$7,L_FRIENDS,0),T_TRANS[#Headers],0)))-
SUMPRODUCT(--(T_TRANS[Split Type]="Split Unequal - Amt"),--(T_TRANS[Paid By]=$B15),INDEX(T_TRANS[],,MATCH("Friend "&amp;MATCH(C$7,L_FRIENDS,0),T_TRANS[#Headers],0))),2)
)),"")</f>
        <v/>
      </c>
      <c r="D15" s="40" t="str">
        <f>IFERROR(IF(OR($B15="",D$7=""),"",MAX(0,ROUND(
(SUMIFS(T_TRANS[Amount],T_TRANS[Split Type],"Split Equal",T_TRANS[Paid By],D$7)/C_NUMFRIENDS)+
 SUMPRODUCT(--(T_TRANS[Split Type]="Split Unequal - %"),--(T_TRANS[Paid By]=D$7),T_TRANS[Amount],INDEX(T_TRANS[],,MATCH("Friend "&amp;MATCH($B15,L_FRIENDS,0),T_TRANS[#Headers],0)))+
SUMPRODUCT(--(T_TRANS[Split Type]="Split Unequal - Amt"),--(T_TRANS[Paid By]=D$7),INDEX(T_TRANS[],,MATCH("Friend "&amp;MATCH($B15,L_FRIENDS,0),T_TRANS[#Headers],0)))-
(SUMIFS(T_TRANS[Amount],T_TRANS[Split Type],"Split Equal",T_TRANS[Paid By],$B15)/C_NUMFRIENDS)-
SUMPRODUCT(--(T_TRANS[Split Type]="Split Unequal - %"),--(T_TRANS[Paid By]=$B15),T_TRANS[Amount],INDEX(T_TRANS[],,MATCH("Friend "&amp;MATCH(D$7,L_FRIENDS,0),T_TRANS[#Headers],0)))-
SUMPRODUCT(--(T_TRANS[Split Type]="Split Unequal - Amt"),--(T_TRANS[Paid By]=$B15),INDEX(T_TRANS[],,MATCH("Friend "&amp;MATCH(D$7,L_FRIENDS,0),T_TRANS[#Headers],0))),2)
)),"")</f>
        <v/>
      </c>
      <c r="E15" s="40" t="str">
        <f>IFERROR(IF(OR($B15="",E$7=""),"",MAX(0,ROUND(
(SUMIFS(T_TRANS[Amount],T_TRANS[Split Type],"Split Equal",T_TRANS[Paid By],E$7)/C_NUMFRIENDS)+
 SUMPRODUCT(--(T_TRANS[Split Type]="Split Unequal - %"),--(T_TRANS[Paid By]=E$7),T_TRANS[Amount],INDEX(T_TRANS[],,MATCH("Friend "&amp;MATCH($B15,L_FRIENDS,0),T_TRANS[#Headers],0)))+
SUMPRODUCT(--(T_TRANS[Split Type]="Split Unequal - Amt"),--(T_TRANS[Paid By]=E$7),INDEX(T_TRANS[],,MATCH("Friend "&amp;MATCH($B15,L_FRIENDS,0),T_TRANS[#Headers],0)))-
(SUMIFS(T_TRANS[Amount],T_TRANS[Split Type],"Split Equal",T_TRANS[Paid By],$B15)/C_NUMFRIENDS)-
SUMPRODUCT(--(T_TRANS[Split Type]="Split Unequal - %"),--(T_TRANS[Paid By]=$B15),T_TRANS[Amount],INDEX(T_TRANS[],,MATCH("Friend "&amp;MATCH(E$7,L_FRIENDS,0),T_TRANS[#Headers],0)))-
SUMPRODUCT(--(T_TRANS[Split Type]="Split Unequal - Amt"),--(T_TRANS[Paid By]=$B15),INDEX(T_TRANS[],,MATCH("Friend "&amp;MATCH(E$7,L_FRIENDS,0),T_TRANS[#Headers],0))),2)
)),"")</f>
        <v/>
      </c>
      <c r="F15" s="40" t="str">
        <f>IFERROR(IF(OR($B15="",F$7=""),"",MAX(0,ROUND(
(SUMIFS(T_TRANS[Amount],T_TRANS[Split Type],"Split Equal",T_TRANS[Paid By],F$7)/C_NUMFRIENDS)+
 SUMPRODUCT(--(T_TRANS[Split Type]="Split Unequal - %"),--(T_TRANS[Paid By]=F$7),T_TRANS[Amount],INDEX(T_TRANS[],,MATCH("Friend "&amp;MATCH($B15,L_FRIENDS,0),T_TRANS[#Headers],0)))+
SUMPRODUCT(--(T_TRANS[Split Type]="Split Unequal - Amt"),--(T_TRANS[Paid By]=F$7),INDEX(T_TRANS[],,MATCH("Friend "&amp;MATCH($B15,L_FRIENDS,0),T_TRANS[#Headers],0)))-
(SUMIFS(T_TRANS[Amount],T_TRANS[Split Type],"Split Equal",T_TRANS[Paid By],$B15)/C_NUMFRIENDS)-
SUMPRODUCT(--(T_TRANS[Split Type]="Split Unequal - %"),--(T_TRANS[Paid By]=$B15),T_TRANS[Amount],INDEX(T_TRANS[],,MATCH("Friend "&amp;MATCH(F$7,L_FRIENDS,0),T_TRANS[#Headers],0)))-
SUMPRODUCT(--(T_TRANS[Split Type]="Split Unequal - Amt"),--(T_TRANS[Paid By]=$B15),INDEX(T_TRANS[],,MATCH("Friend "&amp;MATCH(F$7,L_FRIENDS,0),T_TRANS[#Headers],0))),2)
)),"")</f>
        <v/>
      </c>
      <c r="G15" s="40" t="str">
        <f>IFERROR(IF(OR($B15="",G$7=""),"",MAX(0,ROUND(
(SUMIFS(T_TRANS[Amount],T_TRANS[Split Type],"Split Equal",T_TRANS[Paid By],G$7)/C_NUMFRIENDS)+
 SUMPRODUCT(--(T_TRANS[Split Type]="Split Unequal - %"),--(T_TRANS[Paid By]=G$7),T_TRANS[Amount],INDEX(T_TRANS[],,MATCH("Friend "&amp;MATCH($B15,L_FRIENDS,0),T_TRANS[#Headers],0)))+
SUMPRODUCT(--(T_TRANS[Split Type]="Split Unequal - Amt"),--(T_TRANS[Paid By]=G$7),INDEX(T_TRANS[],,MATCH("Friend "&amp;MATCH($B15,L_FRIENDS,0),T_TRANS[#Headers],0)))-
(SUMIFS(T_TRANS[Amount],T_TRANS[Split Type],"Split Equal",T_TRANS[Paid By],$B15)/C_NUMFRIENDS)-
SUMPRODUCT(--(T_TRANS[Split Type]="Split Unequal - %"),--(T_TRANS[Paid By]=$B15),T_TRANS[Amount],INDEX(T_TRANS[],,MATCH("Friend "&amp;MATCH(G$7,L_FRIENDS,0),T_TRANS[#Headers],0)))-
SUMPRODUCT(--(T_TRANS[Split Type]="Split Unequal - Amt"),--(T_TRANS[Paid By]=$B15),INDEX(T_TRANS[],,MATCH("Friend "&amp;MATCH(G$7,L_FRIENDS,0),T_TRANS[#Headers],0))),2)
)),"")</f>
        <v/>
      </c>
      <c r="H15" s="40" t="str">
        <f>IFERROR(IF(OR($B15="",H$7=""),"",MAX(0,ROUND(
(SUMIFS(T_TRANS[Amount],T_TRANS[Split Type],"Split Equal",T_TRANS[Paid By],H$7)/C_NUMFRIENDS)+
 SUMPRODUCT(--(T_TRANS[Split Type]="Split Unequal - %"),--(T_TRANS[Paid By]=H$7),T_TRANS[Amount],INDEX(T_TRANS[],,MATCH("Friend "&amp;MATCH($B15,L_FRIENDS,0),T_TRANS[#Headers],0)))+
SUMPRODUCT(--(T_TRANS[Split Type]="Split Unequal - Amt"),--(T_TRANS[Paid By]=H$7),INDEX(T_TRANS[],,MATCH("Friend "&amp;MATCH($B15,L_FRIENDS,0),T_TRANS[#Headers],0)))-
(SUMIFS(T_TRANS[Amount],T_TRANS[Split Type],"Split Equal",T_TRANS[Paid By],$B15)/C_NUMFRIENDS)-
SUMPRODUCT(--(T_TRANS[Split Type]="Split Unequal - %"),--(T_TRANS[Paid By]=$B15),T_TRANS[Amount],INDEX(T_TRANS[],,MATCH("Friend "&amp;MATCH(H$7,L_FRIENDS,0),T_TRANS[#Headers],0)))-
SUMPRODUCT(--(T_TRANS[Split Type]="Split Unequal - Amt"),--(T_TRANS[Paid By]=$B15),INDEX(T_TRANS[],,MATCH("Friend "&amp;MATCH(H$7,L_FRIENDS,0),T_TRANS[#Headers],0))),2)
)),"")</f>
        <v/>
      </c>
      <c r="I15" s="40" t="str">
        <f>IFERROR(IF(OR($B15="",I$7=""),"",MAX(0,ROUND(
(SUMIFS(T_TRANS[Amount],T_TRANS[Split Type],"Split Equal",T_TRANS[Paid By],I$7)/C_NUMFRIENDS)+
 SUMPRODUCT(--(T_TRANS[Split Type]="Split Unequal - %"),--(T_TRANS[Paid By]=I$7),T_TRANS[Amount],INDEX(T_TRANS[],,MATCH("Friend "&amp;MATCH($B15,L_FRIENDS,0),T_TRANS[#Headers],0)))+
SUMPRODUCT(--(T_TRANS[Split Type]="Split Unequal - Amt"),--(T_TRANS[Paid By]=I$7),INDEX(T_TRANS[],,MATCH("Friend "&amp;MATCH($B15,L_FRIENDS,0),T_TRANS[#Headers],0)))-
(SUMIFS(T_TRANS[Amount],T_TRANS[Split Type],"Split Equal",T_TRANS[Paid By],$B15)/C_NUMFRIENDS)-
SUMPRODUCT(--(T_TRANS[Split Type]="Split Unequal - %"),--(T_TRANS[Paid By]=$B15),T_TRANS[Amount],INDEX(T_TRANS[],,MATCH("Friend "&amp;MATCH(I$7,L_FRIENDS,0),T_TRANS[#Headers],0)))-
SUMPRODUCT(--(T_TRANS[Split Type]="Split Unequal - Amt"),--(T_TRANS[Paid By]=$B15),INDEX(T_TRANS[],,MATCH("Friend "&amp;MATCH(I$7,L_FRIENDS,0),T_TRANS[#Headers],0))),2)
)),"")</f>
        <v/>
      </c>
      <c r="J15" s="40" t="str">
        <f>IFERROR(IF(OR($B15="",J$7=""),"",MAX(0,ROUND(
(SUMIFS(T_TRANS[Amount],T_TRANS[Split Type],"Split Equal",T_TRANS[Paid By],J$7)/C_NUMFRIENDS)+
 SUMPRODUCT(--(T_TRANS[Split Type]="Split Unequal - %"),--(T_TRANS[Paid By]=J$7),T_TRANS[Amount],INDEX(T_TRANS[],,MATCH("Friend "&amp;MATCH($B15,L_FRIENDS,0),T_TRANS[#Headers],0)))+
SUMPRODUCT(--(T_TRANS[Split Type]="Split Unequal - Amt"),--(T_TRANS[Paid By]=J$7),INDEX(T_TRANS[],,MATCH("Friend "&amp;MATCH($B15,L_FRIENDS,0),T_TRANS[#Headers],0)))-
(SUMIFS(T_TRANS[Amount],T_TRANS[Split Type],"Split Equal",T_TRANS[Paid By],$B15)/C_NUMFRIENDS)-
SUMPRODUCT(--(T_TRANS[Split Type]="Split Unequal - %"),--(T_TRANS[Paid By]=$B15),T_TRANS[Amount],INDEX(T_TRANS[],,MATCH("Friend "&amp;MATCH(J$7,L_FRIENDS,0),T_TRANS[#Headers],0)))-
SUMPRODUCT(--(T_TRANS[Split Type]="Split Unequal - Amt"),--(T_TRANS[Paid By]=$B15),INDEX(T_TRANS[],,MATCH("Friend "&amp;MATCH(J$7,L_FRIENDS,0),T_TRANS[#Headers],0))),2)
)),"")</f>
        <v/>
      </c>
      <c r="K15" s="40" t="str">
        <f>IFERROR(IF(OR($B15="",K$7=""),"",MAX(0,ROUND(
(SUMIFS(T_TRANS[Amount],T_TRANS[Split Type],"Split Equal",T_TRANS[Paid By],K$7)/C_NUMFRIENDS)+
 SUMPRODUCT(--(T_TRANS[Split Type]="Split Unequal - %"),--(T_TRANS[Paid By]=K$7),T_TRANS[Amount],INDEX(T_TRANS[],,MATCH("Friend "&amp;MATCH($B15,L_FRIENDS,0),T_TRANS[#Headers],0)))+
SUMPRODUCT(--(T_TRANS[Split Type]="Split Unequal - Amt"),--(T_TRANS[Paid By]=K$7),INDEX(T_TRANS[],,MATCH("Friend "&amp;MATCH($B15,L_FRIENDS,0),T_TRANS[#Headers],0)))-
(SUMIFS(T_TRANS[Amount],T_TRANS[Split Type],"Split Equal",T_TRANS[Paid By],$B15)/C_NUMFRIENDS)-
SUMPRODUCT(--(T_TRANS[Split Type]="Split Unequal - %"),--(T_TRANS[Paid By]=$B15),T_TRANS[Amount],INDEX(T_TRANS[],,MATCH("Friend "&amp;MATCH(K$7,L_FRIENDS,0),T_TRANS[#Headers],0)))-
SUMPRODUCT(--(T_TRANS[Split Type]="Split Unequal - Amt"),--(T_TRANS[Paid By]=$B15),INDEX(T_TRANS[],,MATCH("Friend "&amp;MATCH(K$7,L_FRIENDS,0),T_TRANS[#Headers],0))),2)
)),"")</f>
        <v/>
      </c>
      <c r="L15" s="40" t="str">
        <f>IFERROR(IF(OR($B15="",L$7=""),"",MAX(0,ROUND(
(SUMIFS(T_TRANS[Amount],T_TRANS[Split Type],"Split Equal",T_TRANS[Paid By],L$7)/C_NUMFRIENDS)+
 SUMPRODUCT(--(T_TRANS[Split Type]="Split Unequal - %"),--(T_TRANS[Paid By]=L$7),T_TRANS[Amount],INDEX(T_TRANS[],,MATCH("Friend "&amp;MATCH($B15,L_FRIENDS,0),T_TRANS[#Headers],0)))+
SUMPRODUCT(--(T_TRANS[Split Type]="Split Unequal - Amt"),--(T_TRANS[Paid By]=L$7),INDEX(T_TRANS[],,MATCH("Friend "&amp;MATCH($B15,L_FRIENDS,0),T_TRANS[#Headers],0)))-
(SUMIFS(T_TRANS[Amount],T_TRANS[Split Type],"Split Equal",T_TRANS[Paid By],$B15)/C_NUMFRIENDS)-
SUMPRODUCT(--(T_TRANS[Split Type]="Split Unequal - %"),--(T_TRANS[Paid By]=$B15),T_TRANS[Amount],INDEX(T_TRANS[],,MATCH("Friend "&amp;MATCH(L$7,L_FRIENDS,0),T_TRANS[#Headers],0)))-
SUMPRODUCT(--(T_TRANS[Split Type]="Split Unequal - Amt"),--(T_TRANS[Paid By]=$B15),INDEX(T_TRANS[],,MATCH("Friend "&amp;MATCH(L$7,L_FRIENDS,0),T_TRANS[#Headers],0))),2)
)),"")</f>
        <v/>
      </c>
      <c r="M15" s="40" t="str">
        <f>IFERROR(IF(OR($B15="",M$7=""),"",MAX(0,ROUND(
(SUMIFS(T_TRANS[Amount],T_TRANS[Split Type],"Split Equal",T_TRANS[Paid By],M$7)/C_NUMFRIENDS)+
 SUMPRODUCT(--(T_TRANS[Split Type]="Split Unequal - %"),--(T_TRANS[Paid By]=M$7),T_TRANS[Amount],INDEX(T_TRANS[],,MATCH("Friend "&amp;MATCH($B15,L_FRIENDS,0),T_TRANS[#Headers],0)))+
SUMPRODUCT(--(T_TRANS[Split Type]="Split Unequal - Amt"),--(T_TRANS[Paid By]=M$7),INDEX(T_TRANS[],,MATCH("Friend "&amp;MATCH($B15,L_FRIENDS,0),T_TRANS[#Headers],0)))-
(SUMIFS(T_TRANS[Amount],T_TRANS[Split Type],"Split Equal",T_TRANS[Paid By],$B15)/C_NUMFRIENDS)-
SUMPRODUCT(--(T_TRANS[Split Type]="Split Unequal - %"),--(T_TRANS[Paid By]=$B15),T_TRANS[Amount],INDEX(T_TRANS[],,MATCH("Friend "&amp;MATCH(M$7,L_FRIENDS,0),T_TRANS[#Headers],0)))-
SUMPRODUCT(--(T_TRANS[Split Type]="Split Unequal - Amt"),--(T_TRANS[Paid By]=$B15),INDEX(T_TRANS[],,MATCH("Friend "&amp;MATCH(M$7,L_FRIENDS,0),T_TRANS[#Headers],0))),2)
)),"")</f>
        <v/>
      </c>
      <c r="N15" s="40" t="str">
        <f>IFERROR(IF(OR($B15="",N$7=""),"",MAX(0,ROUND(
(SUMIFS(T_TRANS[Amount],T_TRANS[Split Type],"Split Equal",T_TRANS[Paid By],N$7)/C_NUMFRIENDS)+
 SUMPRODUCT(--(T_TRANS[Split Type]="Split Unequal - %"),--(T_TRANS[Paid By]=N$7),T_TRANS[Amount],INDEX(T_TRANS[],,MATCH("Friend "&amp;MATCH($B15,L_FRIENDS,0),T_TRANS[#Headers],0)))+
SUMPRODUCT(--(T_TRANS[Split Type]="Split Unequal - Amt"),--(T_TRANS[Paid By]=N$7),INDEX(T_TRANS[],,MATCH("Friend "&amp;MATCH($B15,L_FRIENDS,0),T_TRANS[#Headers],0)))-
(SUMIFS(T_TRANS[Amount],T_TRANS[Split Type],"Split Equal",T_TRANS[Paid By],$B15)/C_NUMFRIENDS)-
SUMPRODUCT(--(T_TRANS[Split Type]="Split Unequal - %"),--(T_TRANS[Paid By]=$B15),T_TRANS[Amount],INDEX(T_TRANS[],,MATCH("Friend "&amp;MATCH(N$7,L_FRIENDS,0),T_TRANS[#Headers],0)))-
SUMPRODUCT(--(T_TRANS[Split Type]="Split Unequal - Amt"),--(T_TRANS[Paid By]=$B15),INDEX(T_TRANS[],,MATCH("Friend "&amp;MATCH(N$7,L_FRIENDS,0),T_TRANS[#Headers],0))),2)
)),"")</f>
        <v/>
      </c>
      <c r="O15" s="24"/>
      <c r="P15" s="6" t="str">
        <f t="shared" si="2"/>
        <v/>
      </c>
      <c r="Q15" s="54"/>
    </row>
    <row r="16" spans="1:18" x14ac:dyDescent="0.25">
      <c r="A16" s="65"/>
      <c r="B16" s="66" t="str">
        <f t="shared" si="1"/>
        <v/>
      </c>
      <c r="C16" s="40" t="str">
        <f>IFERROR(IF(OR($B16="",C$7=""),"",MAX(0,ROUND(
(SUMIFS(T_TRANS[Amount],T_TRANS[Split Type],"Split Equal",T_TRANS[Paid By],C$7)/C_NUMFRIENDS)+
 SUMPRODUCT(--(T_TRANS[Split Type]="Split Unequal - %"),--(T_TRANS[Paid By]=C$7),T_TRANS[Amount],INDEX(T_TRANS[],,MATCH("Friend "&amp;MATCH($B16,L_FRIENDS,0),T_TRANS[#Headers],0)))+
SUMPRODUCT(--(T_TRANS[Split Type]="Split Unequal - Amt"),--(T_TRANS[Paid By]=C$7),INDEX(T_TRANS[],,MATCH("Friend "&amp;MATCH($B16,L_FRIENDS,0),T_TRANS[#Headers],0)))-
(SUMIFS(T_TRANS[Amount],T_TRANS[Split Type],"Split Equal",T_TRANS[Paid By],$B16)/C_NUMFRIENDS)-
SUMPRODUCT(--(T_TRANS[Split Type]="Split Unequal - %"),--(T_TRANS[Paid By]=$B16),T_TRANS[Amount],INDEX(T_TRANS[],,MATCH("Friend "&amp;MATCH(C$7,L_FRIENDS,0),T_TRANS[#Headers],0)))-
SUMPRODUCT(--(T_TRANS[Split Type]="Split Unequal - Amt"),--(T_TRANS[Paid By]=$B16),INDEX(T_TRANS[],,MATCH("Friend "&amp;MATCH(C$7,L_FRIENDS,0),T_TRANS[#Headers],0))),2)
)),"")</f>
        <v/>
      </c>
      <c r="D16" s="40" t="str">
        <f>IFERROR(IF(OR($B16="",D$7=""),"",MAX(0,ROUND(
(SUMIFS(T_TRANS[Amount],T_TRANS[Split Type],"Split Equal",T_TRANS[Paid By],D$7)/C_NUMFRIENDS)+
 SUMPRODUCT(--(T_TRANS[Split Type]="Split Unequal - %"),--(T_TRANS[Paid By]=D$7),T_TRANS[Amount],INDEX(T_TRANS[],,MATCH("Friend "&amp;MATCH($B16,L_FRIENDS,0),T_TRANS[#Headers],0)))+
SUMPRODUCT(--(T_TRANS[Split Type]="Split Unequal - Amt"),--(T_TRANS[Paid By]=D$7),INDEX(T_TRANS[],,MATCH("Friend "&amp;MATCH($B16,L_FRIENDS,0),T_TRANS[#Headers],0)))-
(SUMIFS(T_TRANS[Amount],T_TRANS[Split Type],"Split Equal",T_TRANS[Paid By],$B16)/C_NUMFRIENDS)-
SUMPRODUCT(--(T_TRANS[Split Type]="Split Unequal - %"),--(T_TRANS[Paid By]=$B16),T_TRANS[Amount],INDEX(T_TRANS[],,MATCH("Friend "&amp;MATCH(D$7,L_FRIENDS,0),T_TRANS[#Headers],0)))-
SUMPRODUCT(--(T_TRANS[Split Type]="Split Unequal - Amt"),--(T_TRANS[Paid By]=$B16),INDEX(T_TRANS[],,MATCH("Friend "&amp;MATCH(D$7,L_FRIENDS,0),T_TRANS[#Headers],0))),2)
)),"")</f>
        <v/>
      </c>
      <c r="E16" s="40" t="str">
        <f>IFERROR(IF(OR($B16="",E$7=""),"",MAX(0,ROUND(
(SUMIFS(T_TRANS[Amount],T_TRANS[Split Type],"Split Equal",T_TRANS[Paid By],E$7)/C_NUMFRIENDS)+
 SUMPRODUCT(--(T_TRANS[Split Type]="Split Unequal - %"),--(T_TRANS[Paid By]=E$7),T_TRANS[Amount],INDEX(T_TRANS[],,MATCH("Friend "&amp;MATCH($B16,L_FRIENDS,0),T_TRANS[#Headers],0)))+
SUMPRODUCT(--(T_TRANS[Split Type]="Split Unequal - Amt"),--(T_TRANS[Paid By]=E$7),INDEX(T_TRANS[],,MATCH("Friend "&amp;MATCH($B16,L_FRIENDS,0),T_TRANS[#Headers],0)))-
(SUMIFS(T_TRANS[Amount],T_TRANS[Split Type],"Split Equal",T_TRANS[Paid By],$B16)/C_NUMFRIENDS)-
SUMPRODUCT(--(T_TRANS[Split Type]="Split Unequal - %"),--(T_TRANS[Paid By]=$B16),T_TRANS[Amount],INDEX(T_TRANS[],,MATCH("Friend "&amp;MATCH(E$7,L_FRIENDS,0),T_TRANS[#Headers],0)))-
SUMPRODUCT(--(T_TRANS[Split Type]="Split Unequal - Amt"),--(T_TRANS[Paid By]=$B16),INDEX(T_TRANS[],,MATCH("Friend "&amp;MATCH(E$7,L_FRIENDS,0),T_TRANS[#Headers],0))),2)
)),"")</f>
        <v/>
      </c>
      <c r="F16" s="40" t="str">
        <f>IFERROR(IF(OR($B16="",F$7=""),"",MAX(0,ROUND(
(SUMIFS(T_TRANS[Amount],T_TRANS[Split Type],"Split Equal",T_TRANS[Paid By],F$7)/C_NUMFRIENDS)+
 SUMPRODUCT(--(T_TRANS[Split Type]="Split Unequal - %"),--(T_TRANS[Paid By]=F$7),T_TRANS[Amount],INDEX(T_TRANS[],,MATCH("Friend "&amp;MATCH($B16,L_FRIENDS,0),T_TRANS[#Headers],0)))+
SUMPRODUCT(--(T_TRANS[Split Type]="Split Unequal - Amt"),--(T_TRANS[Paid By]=F$7),INDEX(T_TRANS[],,MATCH("Friend "&amp;MATCH($B16,L_FRIENDS,0),T_TRANS[#Headers],0)))-
(SUMIFS(T_TRANS[Amount],T_TRANS[Split Type],"Split Equal",T_TRANS[Paid By],$B16)/C_NUMFRIENDS)-
SUMPRODUCT(--(T_TRANS[Split Type]="Split Unequal - %"),--(T_TRANS[Paid By]=$B16),T_TRANS[Amount],INDEX(T_TRANS[],,MATCH("Friend "&amp;MATCH(F$7,L_FRIENDS,0),T_TRANS[#Headers],0)))-
SUMPRODUCT(--(T_TRANS[Split Type]="Split Unequal - Amt"),--(T_TRANS[Paid By]=$B16),INDEX(T_TRANS[],,MATCH("Friend "&amp;MATCH(F$7,L_FRIENDS,0),T_TRANS[#Headers],0))),2)
)),"")</f>
        <v/>
      </c>
      <c r="G16" s="40" t="str">
        <f>IFERROR(IF(OR($B16="",G$7=""),"",MAX(0,ROUND(
(SUMIFS(T_TRANS[Amount],T_TRANS[Split Type],"Split Equal",T_TRANS[Paid By],G$7)/C_NUMFRIENDS)+
 SUMPRODUCT(--(T_TRANS[Split Type]="Split Unequal - %"),--(T_TRANS[Paid By]=G$7),T_TRANS[Amount],INDEX(T_TRANS[],,MATCH("Friend "&amp;MATCH($B16,L_FRIENDS,0),T_TRANS[#Headers],0)))+
SUMPRODUCT(--(T_TRANS[Split Type]="Split Unequal - Amt"),--(T_TRANS[Paid By]=G$7),INDEX(T_TRANS[],,MATCH("Friend "&amp;MATCH($B16,L_FRIENDS,0),T_TRANS[#Headers],0)))-
(SUMIFS(T_TRANS[Amount],T_TRANS[Split Type],"Split Equal",T_TRANS[Paid By],$B16)/C_NUMFRIENDS)-
SUMPRODUCT(--(T_TRANS[Split Type]="Split Unequal - %"),--(T_TRANS[Paid By]=$B16),T_TRANS[Amount],INDEX(T_TRANS[],,MATCH("Friend "&amp;MATCH(G$7,L_FRIENDS,0),T_TRANS[#Headers],0)))-
SUMPRODUCT(--(T_TRANS[Split Type]="Split Unequal - Amt"),--(T_TRANS[Paid By]=$B16),INDEX(T_TRANS[],,MATCH("Friend "&amp;MATCH(G$7,L_FRIENDS,0),T_TRANS[#Headers],0))),2)
)),"")</f>
        <v/>
      </c>
      <c r="H16" s="40" t="str">
        <f>IFERROR(IF(OR($B16="",H$7=""),"",MAX(0,ROUND(
(SUMIFS(T_TRANS[Amount],T_TRANS[Split Type],"Split Equal",T_TRANS[Paid By],H$7)/C_NUMFRIENDS)+
 SUMPRODUCT(--(T_TRANS[Split Type]="Split Unequal - %"),--(T_TRANS[Paid By]=H$7),T_TRANS[Amount],INDEX(T_TRANS[],,MATCH("Friend "&amp;MATCH($B16,L_FRIENDS,0),T_TRANS[#Headers],0)))+
SUMPRODUCT(--(T_TRANS[Split Type]="Split Unequal - Amt"),--(T_TRANS[Paid By]=H$7),INDEX(T_TRANS[],,MATCH("Friend "&amp;MATCH($B16,L_FRIENDS,0),T_TRANS[#Headers],0)))-
(SUMIFS(T_TRANS[Amount],T_TRANS[Split Type],"Split Equal",T_TRANS[Paid By],$B16)/C_NUMFRIENDS)-
SUMPRODUCT(--(T_TRANS[Split Type]="Split Unequal - %"),--(T_TRANS[Paid By]=$B16),T_TRANS[Amount],INDEX(T_TRANS[],,MATCH("Friend "&amp;MATCH(H$7,L_FRIENDS,0),T_TRANS[#Headers],0)))-
SUMPRODUCT(--(T_TRANS[Split Type]="Split Unequal - Amt"),--(T_TRANS[Paid By]=$B16),INDEX(T_TRANS[],,MATCH("Friend "&amp;MATCH(H$7,L_FRIENDS,0),T_TRANS[#Headers],0))),2)
)),"")</f>
        <v/>
      </c>
      <c r="I16" s="40" t="str">
        <f>IFERROR(IF(OR($B16="",I$7=""),"",MAX(0,ROUND(
(SUMIFS(T_TRANS[Amount],T_TRANS[Split Type],"Split Equal",T_TRANS[Paid By],I$7)/C_NUMFRIENDS)+
 SUMPRODUCT(--(T_TRANS[Split Type]="Split Unequal - %"),--(T_TRANS[Paid By]=I$7),T_TRANS[Amount],INDEX(T_TRANS[],,MATCH("Friend "&amp;MATCH($B16,L_FRIENDS,0),T_TRANS[#Headers],0)))+
SUMPRODUCT(--(T_TRANS[Split Type]="Split Unequal - Amt"),--(T_TRANS[Paid By]=I$7),INDEX(T_TRANS[],,MATCH("Friend "&amp;MATCH($B16,L_FRIENDS,0),T_TRANS[#Headers],0)))-
(SUMIFS(T_TRANS[Amount],T_TRANS[Split Type],"Split Equal",T_TRANS[Paid By],$B16)/C_NUMFRIENDS)-
SUMPRODUCT(--(T_TRANS[Split Type]="Split Unequal - %"),--(T_TRANS[Paid By]=$B16),T_TRANS[Amount],INDEX(T_TRANS[],,MATCH("Friend "&amp;MATCH(I$7,L_FRIENDS,0),T_TRANS[#Headers],0)))-
SUMPRODUCT(--(T_TRANS[Split Type]="Split Unequal - Amt"),--(T_TRANS[Paid By]=$B16),INDEX(T_TRANS[],,MATCH("Friend "&amp;MATCH(I$7,L_FRIENDS,0),T_TRANS[#Headers],0))),2)
)),"")</f>
        <v/>
      </c>
      <c r="J16" s="40" t="str">
        <f>IFERROR(IF(OR($B16="",J$7=""),"",MAX(0,ROUND(
(SUMIFS(T_TRANS[Amount],T_TRANS[Split Type],"Split Equal",T_TRANS[Paid By],J$7)/C_NUMFRIENDS)+
 SUMPRODUCT(--(T_TRANS[Split Type]="Split Unequal - %"),--(T_TRANS[Paid By]=J$7),T_TRANS[Amount],INDEX(T_TRANS[],,MATCH("Friend "&amp;MATCH($B16,L_FRIENDS,0),T_TRANS[#Headers],0)))+
SUMPRODUCT(--(T_TRANS[Split Type]="Split Unequal - Amt"),--(T_TRANS[Paid By]=J$7),INDEX(T_TRANS[],,MATCH("Friend "&amp;MATCH($B16,L_FRIENDS,0),T_TRANS[#Headers],0)))-
(SUMIFS(T_TRANS[Amount],T_TRANS[Split Type],"Split Equal",T_TRANS[Paid By],$B16)/C_NUMFRIENDS)-
SUMPRODUCT(--(T_TRANS[Split Type]="Split Unequal - %"),--(T_TRANS[Paid By]=$B16),T_TRANS[Amount],INDEX(T_TRANS[],,MATCH("Friend "&amp;MATCH(J$7,L_FRIENDS,0),T_TRANS[#Headers],0)))-
SUMPRODUCT(--(T_TRANS[Split Type]="Split Unequal - Amt"),--(T_TRANS[Paid By]=$B16),INDEX(T_TRANS[],,MATCH("Friend "&amp;MATCH(J$7,L_FRIENDS,0),T_TRANS[#Headers],0))),2)
)),"")</f>
        <v/>
      </c>
      <c r="K16" s="40" t="str">
        <f>IFERROR(IF(OR($B16="",K$7=""),"",MAX(0,ROUND(
(SUMIFS(T_TRANS[Amount],T_TRANS[Split Type],"Split Equal",T_TRANS[Paid By],K$7)/C_NUMFRIENDS)+
 SUMPRODUCT(--(T_TRANS[Split Type]="Split Unequal - %"),--(T_TRANS[Paid By]=K$7),T_TRANS[Amount],INDEX(T_TRANS[],,MATCH("Friend "&amp;MATCH($B16,L_FRIENDS,0),T_TRANS[#Headers],0)))+
SUMPRODUCT(--(T_TRANS[Split Type]="Split Unequal - Amt"),--(T_TRANS[Paid By]=K$7),INDEX(T_TRANS[],,MATCH("Friend "&amp;MATCH($B16,L_FRIENDS,0),T_TRANS[#Headers],0)))-
(SUMIFS(T_TRANS[Amount],T_TRANS[Split Type],"Split Equal",T_TRANS[Paid By],$B16)/C_NUMFRIENDS)-
SUMPRODUCT(--(T_TRANS[Split Type]="Split Unequal - %"),--(T_TRANS[Paid By]=$B16),T_TRANS[Amount],INDEX(T_TRANS[],,MATCH("Friend "&amp;MATCH(K$7,L_FRIENDS,0),T_TRANS[#Headers],0)))-
SUMPRODUCT(--(T_TRANS[Split Type]="Split Unequal - Amt"),--(T_TRANS[Paid By]=$B16),INDEX(T_TRANS[],,MATCH("Friend "&amp;MATCH(K$7,L_FRIENDS,0),T_TRANS[#Headers],0))),2)
)),"")</f>
        <v/>
      </c>
      <c r="L16" s="40" t="str">
        <f>IFERROR(IF(OR($B16="",L$7=""),"",MAX(0,ROUND(
(SUMIFS(T_TRANS[Amount],T_TRANS[Split Type],"Split Equal",T_TRANS[Paid By],L$7)/C_NUMFRIENDS)+
 SUMPRODUCT(--(T_TRANS[Split Type]="Split Unequal - %"),--(T_TRANS[Paid By]=L$7),T_TRANS[Amount],INDEX(T_TRANS[],,MATCH("Friend "&amp;MATCH($B16,L_FRIENDS,0),T_TRANS[#Headers],0)))+
SUMPRODUCT(--(T_TRANS[Split Type]="Split Unequal - Amt"),--(T_TRANS[Paid By]=L$7),INDEX(T_TRANS[],,MATCH("Friend "&amp;MATCH($B16,L_FRIENDS,0),T_TRANS[#Headers],0)))-
(SUMIFS(T_TRANS[Amount],T_TRANS[Split Type],"Split Equal",T_TRANS[Paid By],$B16)/C_NUMFRIENDS)-
SUMPRODUCT(--(T_TRANS[Split Type]="Split Unequal - %"),--(T_TRANS[Paid By]=$B16),T_TRANS[Amount],INDEX(T_TRANS[],,MATCH("Friend "&amp;MATCH(L$7,L_FRIENDS,0),T_TRANS[#Headers],0)))-
SUMPRODUCT(--(T_TRANS[Split Type]="Split Unequal - Amt"),--(T_TRANS[Paid By]=$B16),INDEX(T_TRANS[],,MATCH("Friend "&amp;MATCH(L$7,L_FRIENDS,0),T_TRANS[#Headers],0))),2)
)),"")</f>
        <v/>
      </c>
      <c r="M16" s="40" t="str">
        <f>IFERROR(IF(OR($B16="",M$7=""),"",MAX(0,ROUND(
(SUMIFS(T_TRANS[Amount],T_TRANS[Split Type],"Split Equal",T_TRANS[Paid By],M$7)/C_NUMFRIENDS)+
 SUMPRODUCT(--(T_TRANS[Split Type]="Split Unequal - %"),--(T_TRANS[Paid By]=M$7),T_TRANS[Amount],INDEX(T_TRANS[],,MATCH("Friend "&amp;MATCH($B16,L_FRIENDS,0),T_TRANS[#Headers],0)))+
SUMPRODUCT(--(T_TRANS[Split Type]="Split Unequal - Amt"),--(T_TRANS[Paid By]=M$7),INDEX(T_TRANS[],,MATCH("Friend "&amp;MATCH($B16,L_FRIENDS,0),T_TRANS[#Headers],0)))-
(SUMIFS(T_TRANS[Amount],T_TRANS[Split Type],"Split Equal",T_TRANS[Paid By],$B16)/C_NUMFRIENDS)-
SUMPRODUCT(--(T_TRANS[Split Type]="Split Unequal - %"),--(T_TRANS[Paid By]=$B16),T_TRANS[Amount],INDEX(T_TRANS[],,MATCH("Friend "&amp;MATCH(M$7,L_FRIENDS,0),T_TRANS[#Headers],0)))-
SUMPRODUCT(--(T_TRANS[Split Type]="Split Unequal - Amt"),--(T_TRANS[Paid By]=$B16),INDEX(T_TRANS[],,MATCH("Friend "&amp;MATCH(M$7,L_FRIENDS,0),T_TRANS[#Headers],0))),2)
)),"")</f>
        <v/>
      </c>
      <c r="N16" s="40" t="str">
        <f>IFERROR(IF(OR($B16="",N$7=""),"",MAX(0,ROUND(
(SUMIFS(T_TRANS[Amount],T_TRANS[Split Type],"Split Equal",T_TRANS[Paid By],N$7)/C_NUMFRIENDS)+
 SUMPRODUCT(--(T_TRANS[Split Type]="Split Unequal - %"),--(T_TRANS[Paid By]=N$7),T_TRANS[Amount],INDEX(T_TRANS[],,MATCH("Friend "&amp;MATCH($B16,L_FRIENDS,0),T_TRANS[#Headers],0)))+
SUMPRODUCT(--(T_TRANS[Split Type]="Split Unequal - Amt"),--(T_TRANS[Paid By]=N$7),INDEX(T_TRANS[],,MATCH("Friend "&amp;MATCH($B16,L_FRIENDS,0),T_TRANS[#Headers],0)))-
(SUMIFS(T_TRANS[Amount],T_TRANS[Split Type],"Split Equal",T_TRANS[Paid By],$B16)/C_NUMFRIENDS)-
SUMPRODUCT(--(T_TRANS[Split Type]="Split Unequal - %"),--(T_TRANS[Paid By]=$B16),T_TRANS[Amount],INDEX(T_TRANS[],,MATCH("Friend "&amp;MATCH(N$7,L_FRIENDS,0),T_TRANS[#Headers],0)))-
SUMPRODUCT(--(T_TRANS[Split Type]="Split Unequal - Amt"),--(T_TRANS[Paid By]=$B16),INDEX(T_TRANS[],,MATCH("Friend "&amp;MATCH(N$7,L_FRIENDS,0),T_TRANS[#Headers],0))),2)
)),"")</f>
        <v/>
      </c>
      <c r="O16" s="24"/>
      <c r="P16" s="6" t="str">
        <f t="shared" si="2"/>
        <v/>
      </c>
      <c r="Q16" s="54"/>
    </row>
    <row r="17" spans="1:17" x14ac:dyDescent="0.25">
      <c r="A17" s="65"/>
      <c r="B17" s="66" t="str">
        <f t="shared" si="1"/>
        <v/>
      </c>
      <c r="C17" s="40" t="str">
        <f>IFERROR(IF(OR($B17="",C$7=""),"",MAX(0,ROUND(
(SUMIFS(T_TRANS[Amount],T_TRANS[Split Type],"Split Equal",T_TRANS[Paid By],C$7)/C_NUMFRIENDS)+
 SUMPRODUCT(--(T_TRANS[Split Type]="Split Unequal - %"),--(T_TRANS[Paid By]=C$7),T_TRANS[Amount],INDEX(T_TRANS[],,MATCH("Friend "&amp;MATCH($B17,L_FRIENDS,0),T_TRANS[#Headers],0)))+
SUMPRODUCT(--(T_TRANS[Split Type]="Split Unequal - Amt"),--(T_TRANS[Paid By]=C$7),INDEX(T_TRANS[],,MATCH("Friend "&amp;MATCH($B17,L_FRIENDS,0),T_TRANS[#Headers],0)))-
(SUMIFS(T_TRANS[Amount],T_TRANS[Split Type],"Split Equal",T_TRANS[Paid By],$B17)/C_NUMFRIENDS)-
SUMPRODUCT(--(T_TRANS[Split Type]="Split Unequal - %"),--(T_TRANS[Paid By]=$B17),T_TRANS[Amount],INDEX(T_TRANS[],,MATCH("Friend "&amp;MATCH(C$7,L_FRIENDS,0),T_TRANS[#Headers],0)))-
SUMPRODUCT(--(T_TRANS[Split Type]="Split Unequal - Amt"),--(T_TRANS[Paid By]=$B17),INDEX(T_TRANS[],,MATCH("Friend "&amp;MATCH(C$7,L_FRIENDS,0),T_TRANS[#Headers],0))),2)
)),"")</f>
        <v/>
      </c>
      <c r="D17" s="40" t="str">
        <f>IFERROR(IF(OR($B17="",D$7=""),"",MAX(0,ROUND(
(SUMIFS(T_TRANS[Amount],T_TRANS[Split Type],"Split Equal",T_TRANS[Paid By],D$7)/C_NUMFRIENDS)+
 SUMPRODUCT(--(T_TRANS[Split Type]="Split Unequal - %"),--(T_TRANS[Paid By]=D$7),T_TRANS[Amount],INDEX(T_TRANS[],,MATCH("Friend "&amp;MATCH($B17,L_FRIENDS,0),T_TRANS[#Headers],0)))+
SUMPRODUCT(--(T_TRANS[Split Type]="Split Unequal - Amt"),--(T_TRANS[Paid By]=D$7),INDEX(T_TRANS[],,MATCH("Friend "&amp;MATCH($B17,L_FRIENDS,0),T_TRANS[#Headers],0)))-
(SUMIFS(T_TRANS[Amount],T_TRANS[Split Type],"Split Equal",T_TRANS[Paid By],$B17)/C_NUMFRIENDS)-
SUMPRODUCT(--(T_TRANS[Split Type]="Split Unequal - %"),--(T_TRANS[Paid By]=$B17),T_TRANS[Amount],INDEX(T_TRANS[],,MATCH("Friend "&amp;MATCH(D$7,L_FRIENDS,0),T_TRANS[#Headers],0)))-
SUMPRODUCT(--(T_TRANS[Split Type]="Split Unequal - Amt"),--(T_TRANS[Paid By]=$B17),INDEX(T_TRANS[],,MATCH("Friend "&amp;MATCH(D$7,L_FRIENDS,0),T_TRANS[#Headers],0))),2)
)),"")</f>
        <v/>
      </c>
      <c r="E17" s="40" t="str">
        <f>IFERROR(IF(OR($B17="",E$7=""),"",MAX(0,ROUND(
(SUMIFS(T_TRANS[Amount],T_TRANS[Split Type],"Split Equal",T_TRANS[Paid By],E$7)/C_NUMFRIENDS)+
 SUMPRODUCT(--(T_TRANS[Split Type]="Split Unequal - %"),--(T_TRANS[Paid By]=E$7),T_TRANS[Amount],INDEX(T_TRANS[],,MATCH("Friend "&amp;MATCH($B17,L_FRIENDS,0),T_TRANS[#Headers],0)))+
SUMPRODUCT(--(T_TRANS[Split Type]="Split Unequal - Amt"),--(T_TRANS[Paid By]=E$7),INDEX(T_TRANS[],,MATCH("Friend "&amp;MATCH($B17,L_FRIENDS,0),T_TRANS[#Headers],0)))-
(SUMIFS(T_TRANS[Amount],T_TRANS[Split Type],"Split Equal",T_TRANS[Paid By],$B17)/C_NUMFRIENDS)-
SUMPRODUCT(--(T_TRANS[Split Type]="Split Unequal - %"),--(T_TRANS[Paid By]=$B17),T_TRANS[Amount],INDEX(T_TRANS[],,MATCH("Friend "&amp;MATCH(E$7,L_FRIENDS,0),T_TRANS[#Headers],0)))-
SUMPRODUCT(--(T_TRANS[Split Type]="Split Unequal - Amt"),--(T_TRANS[Paid By]=$B17),INDEX(T_TRANS[],,MATCH("Friend "&amp;MATCH(E$7,L_FRIENDS,0),T_TRANS[#Headers],0))),2)
)),"")</f>
        <v/>
      </c>
      <c r="F17" s="40" t="str">
        <f>IFERROR(IF(OR($B17="",F$7=""),"",MAX(0,ROUND(
(SUMIFS(T_TRANS[Amount],T_TRANS[Split Type],"Split Equal",T_TRANS[Paid By],F$7)/C_NUMFRIENDS)+
 SUMPRODUCT(--(T_TRANS[Split Type]="Split Unequal - %"),--(T_TRANS[Paid By]=F$7),T_TRANS[Amount],INDEX(T_TRANS[],,MATCH("Friend "&amp;MATCH($B17,L_FRIENDS,0),T_TRANS[#Headers],0)))+
SUMPRODUCT(--(T_TRANS[Split Type]="Split Unequal - Amt"),--(T_TRANS[Paid By]=F$7),INDEX(T_TRANS[],,MATCH("Friend "&amp;MATCH($B17,L_FRIENDS,0),T_TRANS[#Headers],0)))-
(SUMIFS(T_TRANS[Amount],T_TRANS[Split Type],"Split Equal",T_TRANS[Paid By],$B17)/C_NUMFRIENDS)-
SUMPRODUCT(--(T_TRANS[Split Type]="Split Unequal - %"),--(T_TRANS[Paid By]=$B17),T_TRANS[Amount],INDEX(T_TRANS[],,MATCH("Friend "&amp;MATCH(F$7,L_FRIENDS,0),T_TRANS[#Headers],0)))-
SUMPRODUCT(--(T_TRANS[Split Type]="Split Unequal - Amt"),--(T_TRANS[Paid By]=$B17),INDEX(T_TRANS[],,MATCH("Friend "&amp;MATCH(F$7,L_FRIENDS,0),T_TRANS[#Headers],0))),2)
)),"")</f>
        <v/>
      </c>
      <c r="G17" s="40" t="str">
        <f>IFERROR(IF(OR($B17="",G$7=""),"",MAX(0,ROUND(
(SUMIFS(T_TRANS[Amount],T_TRANS[Split Type],"Split Equal",T_TRANS[Paid By],G$7)/C_NUMFRIENDS)+
 SUMPRODUCT(--(T_TRANS[Split Type]="Split Unequal - %"),--(T_TRANS[Paid By]=G$7),T_TRANS[Amount],INDEX(T_TRANS[],,MATCH("Friend "&amp;MATCH($B17,L_FRIENDS,0),T_TRANS[#Headers],0)))+
SUMPRODUCT(--(T_TRANS[Split Type]="Split Unequal - Amt"),--(T_TRANS[Paid By]=G$7),INDEX(T_TRANS[],,MATCH("Friend "&amp;MATCH($B17,L_FRIENDS,0),T_TRANS[#Headers],0)))-
(SUMIFS(T_TRANS[Amount],T_TRANS[Split Type],"Split Equal",T_TRANS[Paid By],$B17)/C_NUMFRIENDS)-
SUMPRODUCT(--(T_TRANS[Split Type]="Split Unequal - %"),--(T_TRANS[Paid By]=$B17),T_TRANS[Amount],INDEX(T_TRANS[],,MATCH("Friend "&amp;MATCH(G$7,L_FRIENDS,0),T_TRANS[#Headers],0)))-
SUMPRODUCT(--(T_TRANS[Split Type]="Split Unequal - Amt"),--(T_TRANS[Paid By]=$B17),INDEX(T_TRANS[],,MATCH("Friend "&amp;MATCH(G$7,L_FRIENDS,0),T_TRANS[#Headers],0))),2)
)),"")</f>
        <v/>
      </c>
      <c r="H17" s="40" t="str">
        <f>IFERROR(IF(OR($B17="",H$7=""),"",MAX(0,ROUND(
(SUMIFS(T_TRANS[Amount],T_TRANS[Split Type],"Split Equal",T_TRANS[Paid By],H$7)/C_NUMFRIENDS)+
 SUMPRODUCT(--(T_TRANS[Split Type]="Split Unequal - %"),--(T_TRANS[Paid By]=H$7),T_TRANS[Amount],INDEX(T_TRANS[],,MATCH("Friend "&amp;MATCH($B17,L_FRIENDS,0),T_TRANS[#Headers],0)))+
SUMPRODUCT(--(T_TRANS[Split Type]="Split Unequal - Amt"),--(T_TRANS[Paid By]=H$7),INDEX(T_TRANS[],,MATCH("Friend "&amp;MATCH($B17,L_FRIENDS,0),T_TRANS[#Headers],0)))-
(SUMIFS(T_TRANS[Amount],T_TRANS[Split Type],"Split Equal",T_TRANS[Paid By],$B17)/C_NUMFRIENDS)-
SUMPRODUCT(--(T_TRANS[Split Type]="Split Unequal - %"),--(T_TRANS[Paid By]=$B17),T_TRANS[Amount],INDEX(T_TRANS[],,MATCH("Friend "&amp;MATCH(H$7,L_FRIENDS,0),T_TRANS[#Headers],0)))-
SUMPRODUCT(--(T_TRANS[Split Type]="Split Unequal - Amt"),--(T_TRANS[Paid By]=$B17),INDEX(T_TRANS[],,MATCH("Friend "&amp;MATCH(H$7,L_FRIENDS,0),T_TRANS[#Headers],0))),2)
)),"")</f>
        <v/>
      </c>
      <c r="I17" s="40" t="str">
        <f>IFERROR(IF(OR($B17="",I$7=""),"",MAX(0,ROUND(
(SUMIFS(T_TRANS[Amount],T_TRANS[Split Type],"Split Equal",T_TRANS[Paid By],I$7)/C_NUMFRIENDS)+
 SUMPRODUCT(--(T_TRANS[Split Type]="Split Unequal - %"),--(T_TRANS[Paid By]=I$7),T_TRANS[Amount],INDEX(T_TRANS[],,MATCH("Friend "&amp;MATCH($B17,L_FRIENDS,0),T_TRANS[#Headers],0)))+
SUMPRODUCT(--(T_TRANS[Split Type]="Split Unequal - Amt"),--(T_TRANS[Paid By]=I$7),INDEX(T_TRANS[],,MATCH("Friend "&amp;MATCH($B17,L_FRIENDS,0),T_TRANS[#Headers],0)))-
(SUMIFS(T_TRANS[Amount],T_TRANS[Split Type],"Split Equal",T_TRANS[Paid By],$B17)/C_NUMFRIENDS)-
SUMPRODUCT(--(T_TRANS[Split Type]="Split Unequal - %"),--(T_TRANS[Paid By]=$B17),T_TRANS[Amount],INDEX(T_TRANS[],,MATCH("Friend "&amp;MATCH(I$7,L_FRIENDS,0),T_TRANS[#Headers],0)))-
SUMPRODUCT(--(T_TRANS[Split Type]="Split Unequal - Amt"),--(T_TRANS[Paid By]=$B17),INDEX(T_TRANS[],,MATCH("Friend "&amp;MATCH(I$7,L_FRIENDS,0),T_TRANS[#Headers],0))),2)
)),"")</f>
        <v/>
      </c>
      <c r="J17" s="40" t="str">
        <f>IFERROR(IF(OR($B17="",J$7=""),"",MAX(0,ROUND(
(SUMIFS(T_TRANS[Amount],T_TRANS[Split Type],"Split Equal",T_TRANS[Paid By],J$7)/C_NUMFRIENDS)+
 SUMPRODUCT(--(T_TRANS[Split Type]="Split Unequal - %"),--(T_TRANS[Paid By]=J$7),T_TRANS[Amount],INDEX(T_TRANS[],,MATCH("Friend "&amp;MATCH($B17,L_FRIENDS,0),T_TRANS[#Headers],0)))+
SUMPRODUCT(--(T_TRANS[Split Type]="Split Unequal - Amt"),--(T_TRANS[Paid By]=J$7),INDEX(T_TRANS[],,MATCH("Friend "&amp;MATCH($B17,L_FRIENDS,0),T_TRANS[#Headers],0)))-
(SUMIFS(T_TRANS[Amount],T_TRANS[Split Type],"Split Equal",T_TRANS[Paid By],$B17)/C_NUMFRIENDS)-
SUMPRODUCT(--(T_TRANS[Split Type]="Split Unequal - %"),--(T_TRANS[Paid By]=$B17),T_TRANS[Amount],INDEX(T_TRANS[],,MATCH("Friend "&amp;MATCH(J$7,L_FRIENDS,0),T_TRANS[#Headers],0)))-
SUMPRODUCT(--(T_TRANS[Split Type]="Split Unequal - Amt"),--(T_TRANS[Paid By]=$B17),INDEX(T_TRANS[],,MATCH("Friend "&amp;MATCH(J$7,L_FRIENDS,0),T_TRANS[#Headers],0))),2)
)),"")</f>
        <v/>
      </c>
      <c r="K17" s="40" t="str">
        <f>IFERROR(IF(OR($B17="",K$7=""),"",MAX(0,ROUND(
(SUMIFS(T_TRANS[Amount],T_TRANS[Split Type],"Split Equal",T_TRANS[Paid By],K$7)/C_NUMFRIENDS)+
 SUMPRODUCT(--(T_TRANS[Split Type]="Split Unequal - %"),--(T_TRANS[Paid By]=K$7),T_TRANS[Amount],INDEX(T_TRANS[],,MATCH("Friend "&amp;MATCH($B17,L_FRIENDS,0),T_TRANS[#Headers],0)))+
SUMPRODUCT(--(T_TRANS[Split Type]="Split Unequal - Amt"),--(T_TRANS[Paid By]=K$7),INDEX(T_TRANS[],,MATCH("Friend "&amp;MATCH($B17,L_FRIENDS,0),T_TRANS[#Headers],0)))-
(SUMIFS(T_TRANS[Amount],T_TRANS[Split Type],"Split Equal",T_TRANS[Paid By],$B17)/C_NUMFRIENDS)-
SUMPRODUCT(--(T_TRANS[Split Type]="Split Unequal - %"),--(T_TRANS[Paid By]=$B17),T_TRANS[Amount],INDEX(T_TRANS[],,MATCH("Friend "&amp;MATCH(K$7,L_FRIENDS,0),T_TRANS[#Headers],0)))-
SUMPRODUCT(--(T_TRANS[Split Type]="Split Unequal - Amt"),--(T_TRANS[Paid By]=$B17),INDEX(T_TRANS[],,MATCH("Friend "&amp;MATCH(K$7,L_FRIENDS,0),T_TRANS[#Headers],0))),2)
)),"")</f>
        <v/>
      </c>
      <c r="L17" s="40" t="str">
        <f>IFERROR(IF(OR($B17="",L$7=""),"",MAX(0,ROUND(
(SUMIFS(T_TRANS[Amount],T_TRANS[Split Type],"Split Equal",T_TRANS[Paid By],L$7)/C_NUMFRIENDS)+
 SUMPRODUCT(--(T_TRANS[Split Type]="Split Unequal - %"),--(T_TRANS[Paid By]=L$7),T_TRANS[Amount],INDEX(T_TRANS[],,MATCH("Friend "&amp;MATCH($B17,L_FRIENDS,0),T_TRANS[#Headers],0)))+
SUMPRODUCT(--(T_TRANS[Split Type]="Split Unequal - Amt"),--(T_TRANS[Paid By]=L$7),INDEX(T_TRANS[],,MATCH("Friend "&amp;MATCH($B17,L_FRIENDS,0),T_TRANS[#Headers],0)))-
(SUMIFS(T_TRANS[Amount],T_TRANS[Split Type],"Split Equal",T_TRANS[Paid By],$B17)/C_NUMFRIENDS)-
SUMPRODUCT(--(T_TRANS[Split Type]="Split Unequal - %"),--(T_TRANS[Paid By]=$B17),T_TRANS[Amount],INDEX(T_TRANS[],,MATCH("Friend "&amp;MATCH(L$7,L_FRIENDS,0),T_TRANS[#Headers],0)))-
SUMPRODUCT(--(T_TRANS[Split Type]="Split Unequal - Amt"),--(T_TRANS[Paid By]=$B17),INDEX(T_TRANS[],,MATCH("Friend "&amp;MATCH(L$7,L_FRIENDS,0),T_TRANS[#Headers],0))),2)
)),"")</f>
        <v/>
      </c>
      <c r="M17" s="40" t="str">
        <f>IFERROR(IF(OR($B17="",M$7=""),"",MAX(0,ROUND(
(SUMIFS(T_TRANS[Amount],T_TRANS[Split Type],"Split Equal",T_TRANS[Paid By],M$7)/C_NUMFRIENDS)+
 SUMPRODUCT(--(T_TRANS[Split Type]="Split Unequal - %"),--(T_TRANS[Paid By]=M$7),T_TRANS[Amount],INDEX(T_TRANS[],,MATCH("Friend "&amp;MATCH($B17,L_FRIENDS,0),T_TRANS[#Headers],0)))+
SUMPRODUCT(--(T_TRANS[Split Type]="Split Unequal - Amt"),--(T_TRANS[Paid By]=M$7),INDEX(T_TRANS[],,MATCH("Friend "&amp;MATCH($B17,L_FRIENDS,0),T_TRANS[#Headers],0)))-
(SUMIFS(T_TRANS[Amount],T_TRANS[Split Type],"Split Equal",T_TRANS[Paid By],$B17)/C_NUMFRIENDS)-
SUMPRODUCT(--(T_TRANS[Split Type]="Split Unequal - %"),--(T_TRANS[Paid By]=$B17),T_TRANS[Amount],INDEX(T_TRANS[],,MATCH("Friend "&amp;MATCH(M$7,L_FRIENDS,0),T_TRANS[#Headers],0)))-
SUMPRODUCT(--(T_TRANS[Split Type]="Split Unequal - Amt"),--(T_TRANS[Paid By]=$B17),INDEX(T_TRANS[],,MATCH("Friend "&amp;MATCH(M$7,L_FRIENDS,0),T_TRANS[#Headers],0))),2)
)),"")</f>
        <v/>
      </c>
      <c r="N17" s="40" t="str">
        <f>IFERROR(IF(OR($B17="",N$7=""),"",MAX(0,ROUND(
(SUMIFS(T_TRANS[Amount],T_TRANS[Split Type],"Split Equal",T_TRANS[Paid By],N$7)/C_NUMFRIENDS)+
 SUMPRODUCT(--(T_TRANS[Split Type]="Split Unequal - %"),--(T_TRANS[Paid By]=N$7),T_TRANS[Amount],INDEX(T_TRANS[],,MATCH("Friend "&amp;MATCH($B17,L_FRIENDS,0),T_TRANS[#Headers],0)))+
SUMPRODUCT(--(T_TRANS[Split Type]="Split Unequal - Amt"),--(T_TRANS[Paid By]=N$7),INDEX(T_TRANS[],,MATCH("Friend "&amp;MATCH($B17,L_FRIENDS,0),T_TRANS[#Headers],0)))-
(SUMIFS(T_TRANS[Amount],T_TRANS[Split Type],"Split Equal",T_TRANS[Paid By],$B17)/C_NUMFRIENDS)-
SUMPRODUCT(--(T_TRANS[Split Type]="Split Unequal - %"),--(T_TRANS[Paid By]=$B17),T_TRANS[Amount],INDEX(T_TRANS[],,MATCH("Friend "&amp;MATCH(N$7,L_FRIENDS,0),T_TRANS[#Headers],0)))-
SUMPRODUCT(--(T_TRANS[Split Type]="Split Unequal - Amt"),--(T_TRANS[Paid By]=$B17),INDEX(T_TRANS[],,MATCH("Friend "&amp;MATCH(N$7,L_FRIENDS,0),T_TRANS[#Headers],0))),2)
)),"")</f>
        <v/>
      </c>
      <c r="O17" s="24"/>
      <c r="P17" s="6" t="str">
        <f t="shared" si="2"/>
        <v/>
      </c>
      <c r="Q17" s="54"/>
    </row>
    <row r="18" spans="1:17" x14ac:dyDescent="0.25">
      <c r="A18" s="65"/>
      <c r="B18" s="66" t="str">
        <f t="shared" si="1"/>
        <v/>
      </c>
      <c r="C18" s="41" t="str">
        <f>IFERROR(IF(OR($B18="",C$7=""),"",MAX(0,ROUND(
(SUMIFS(T_TRANS[Amount],T_TRANS[Split Type],"Split Equal",T_TRANS[Paid By],C$7)/C_NUMFRIENDS)+
 SUMPRODUCT(--(T_TRANS[Split Type]="Split Unequal - %"),--(T_TRANS[Paid By]=C$7),T_TRANS[Amount],INDEX(T_TRANS[],,MATCH("Friend "&amp;MATCH($B18,L_FRIENDS,0),T_TRANS[#Headers],0)))+
SUMPRODUCT(--(T_TRANS[Split Type]="Split Unequal - Amt"),--(T_TRANS[Paid By]=C$7),INDEX(T_TRANS[],,MATCH("Friend "&amp;MATCH($B18,L_FRIENDS,0),T_TRANS[#Headers],0)))-
(SUMIFS(T_TRANS[Amount],T_TRANS[Split Type],"Split Equal",T_TRANS[Paid By],$B18)/C_NUMFRIENDS)-
SUMPRODUCT(--(T_TRANS[Split Type]="Split Unequal - %"),--(T_TRANS[Paid By]=$B18),T_TRANS[Amount],INDEX(T_TRANS[],,MATCH("Friend "&amp;MATCH(C$7,L_FRIENDS,0),T_TRANS[#Headers],0)))-
SUMPRODUCT(--(T_TRANS[Split Type]="Split Unequal - Amt"),--(T_TRANS[Paid By]=$B18),INDEX(T_TRANS[],,MATCH("Friend "&amp;MATCH(C$7,L_FRIENDS,0),T_TRANS[#Headers],0))),2)
)),"")</f>
        <v/>
      </c>
      <c r="D18" s="41" t="str">
        <f>IFERROR(IF(OR($B18="",D$7=""),"",MAX(0,ROUND(
(SUMIFS(T_TRANS[Amount],T_TRANS[Split Type],"Split Equal",T_TRANS[Paid By],D$7)/C_NUMFRIENDS)+
 SUMPRODUCT(--(T_TRANS[Split Type]="Split Unequal - %"),--(T_TRANS[Paid By]=D$7),T_TRANS[Amount],INDEX(T_TRANS[],,MATCH("Friend "&amp;MATCH($B18,L_FRIENDS,0),T_TRANS[#Headers],0)))+
SUMPRODUCT(--(T_TRANS[Split Type]="Split Unequal - Amt"),--(T_TRANS[Paid By]=D$7),INDEX(T_TRANS[],,MATCH("Friend "&amp;MATCH($B18,L_FRIENDS,0),T_TRANS[#Headers],0)))-
(SUMIFS(T_TRANS[Amount],T_TRANS[Split Type],"Split Equal",T_TRANS[Paid By],$B18)/C_NUMFRIENDS)-
SUMPRODUCT(--(T_TRANS[Split Type]="Split Unequal - %"),--(T_TRANS[Paid By]=$B18),T_TRANS[Amount],INDEX(T_TRANS[],,MATCH("Friend "&amp;MATCH(D$7,L_FRIENDS,0),T_TRANS[#Headers],0)))-
SUMPRODUCT(--(T_TRANS[Split Type]="Split Unequal - Amt"),--(T_TRANS[Paid By]=$B18),INDEX(T_TRANS[],,MATCH("Friend "&amp;MATCH(D$7,L_FRIENDS,0),T_TRANS[#Headers],0))),2)
)),"")</f>
        <v/>
      </c>
      <c r="E18" s="41" t="str">
        <f>IFERROR(IF(OR($B18="",E$7=""),"",MAX(0,ROUND(
(SUMIFS(T_TRANS[Amount],T_TRANS[Split Type],"Split Equal",T_TRANS[Paid By],E$7)/C_NUMFRIENDS)+
 SUMPRODUCT(--(T_TRANS[Split Type]="Split Unequal - %"),--(T_TRANS[Paid By]=E$7),T_TRANS[Amount],INDEX(T_TRANS[],,MATCH("Friend "&amp;MATCH($B18,L_FRIENDS,0),T_TRANS[#Headers],0)))+
SUMPRODUCT(--(T_TRANS[Split Type]="Split Unequal - Amt"),--(T_TRANS[Paid By]=E$7),INDEX(T_TRANS[],,MATCH("Friend "&amp;MATCH($B18,L_FRIENDS,0),T_TRANS[#Headers],0)))-
(SUMIFS(T_TRANS[Amount],T_TRANS[Split Type],"Split Equal",T_TRANS[Paid By],$B18)/C_NUMFRIENDS)-
SUMPRODUCT(--(T_TRANS[Split Type]="Split Unequal - %"),--(T_TRANS[Paid By]=$B18),T_TRANS[Amount],INDEX(T_TRANS[],,MATCH("Friend "&amp;MATCH(E$7,L_FRIENDS,0),T_TRANS[#Headers],0)))-
SUMPRODUCT(--(T_TRANS[Split Type]="Split Unequal - Amt"),--(T_TRANS[Paid By]=$B18),INDEX(T_TRANS[],,MATCH("Friend "&amp;MATCH(E$7,L_FRIENDS,0),T_TRANS[#Headers],0))),2)
)),"")</f>
        <v/>
      </c>
      <c r="F18" s="41" t="str">
        <f>IFERROR(IF(OR($B18="",F$7=""),"",MAX(0,ROUND(
(SUMIFS(T_TRANS[Amount],T_TRANS[Split Type],"Split Equal",T_TRANS[Paid By],F$7)/C_NUMFRIENDS)+
 SUMPRODUCT(--(T_TRANS[Split Type]="Split Unequal - %"),--(T_TRANS[Paid By]=F$7),T_TRANS[Amount],INDEX(T_TRANS[],,MATCH("Friend "&amp;MATCH($B18,L_FRIENDS,0),T_TRANS[#Headers],0)))+
SUMPRODUCT(--(T_TRANS[Split Type]="Split Unequal - Amt"),--(T_TRANS[Paid By]=F$7),INDEX(T_TRANS[],,MATCH("Friend "&amp;MATCH($B18,L_FRIENDS,0),T_TRANS[#Headers],0)))-
(SUMIFS(T_TRANS[Amount],T_TRANS[Split Type],"Split Equal",T_TRANS[Paid By],$B18)/C_NUMFRIENDS)-
SUMPRODUCT(--(T_TRANS[Split Type]="Split Unequal - %"),--(T_TRANS[Paid By]=$B18),T_TRANS[Amount],INDEX(T_TRANS[],,MATCH("Friend "&amp;MATCH(F$7,L_FRIENDS,0),T_TRANS[#Headers],0)))-
SUMPRODUCT(--(T_TRANS[Split Type]="Split Unequal - Amt"),--(T_TRANS[Paid By]=$B18),INDEX(T_TRANS[],,MATCH("Friend "&amp;MATCH(F$7,L_FRIENDS,0),T_TRANS[#Headers],0))),2)
)),"")</f>
        <v/>
      </c>
      <c r="G18" s="41" t="str">
        <f>IFERROR(IF(OR($B18="",G$7=""),"",MAX(0,ROUND(
(SUMIFS(T_TRANS[Amount],T_TRANS[Split Type],"Split Equal",T_TRANS[Paid By],G$7)/C_NUMFRIENDS)+
 SUMPRODUCT(--(T_TRANS[Split Type]="Split Unequal - %"),--(T_TRANS[Paid By]=G$7),T_TRANS[Amount],INDEX(T_TRANS[],,MATCH("Friend "&amp;MATCH($B18,L_FRIENDS,0),T_TRANS[#Headers],0)))+
SUMPRODUCT(--(T_TRANS[Split Type]="Split Unequal - Amt"),--(T_TRANS[Paid By]=G$7),INDEX(T_TRANS[],,MATCH("Friend "&amp;MATCH($B18,L_FRIENDS,0),T_TRANS[#Headers],0)))-
(SUMIFS(T_TRANS[Amount],T_TRANS[Split Type],"Split Equal",T_TRANS[Paid By],$B18)/C_NUMFRIENDS)-
SUMPRODUCT(--(T_TRANS[Split Type]="Split Unequal - %"),--(T_TRANS[Paid By]=$B18),T_TRANS[Amount],INDEX(T_TRANS[],,MATCH("Friend "&amp;MATCH(G$7,L_FRIENDS,0),T_TRANS[#Headers],0)))-
SUMPRODUCT(--(T_TRANS[Split Type]="Split Unequal - Amt"),--(T_TRANS[Paid By]=$B18),INDEX(T_TRANS[],,MATCH("Friend "&amp;MATCH(G$7,L_FRIENDS,0),T_TRANS[#Headers],0))),2)
)),"")</f>
        <v/>
      </c>
      <c r="H18" s="41" t="str">
        <f>IFERROR(IF(OR($B18="",H$7=""),"",MAX(0,ROUND(
(SUMIFS(T_TRANS[Amount],T_TRANS[Split Type],"Split Equal",T_TRANS[Paid By],H$7)/C_NUMFRIENDS)+
 SUMPRODUCT(--(T_TRANS[Split Type]="Split Unequal - %"),--(T_TRANS[Paid By]=H$7),T_TRANS[Amount],INDEX(T_TRANS[],,MATCH("Friend "&amp;MATCH($B18,L_FRIENDS,0),T_TRANS[#Headers],0)))+
SUMPRODUCT(--(T_TRANS[Split Type]="Split Unequal - Amt"),--(T_TRANS[Paid By]=H$7),INDEX(T_TRANS[],,MATCH("Friend "&amp;MATCH($B18,L_FRIENDS,0),T_TRANS[#Headers],0)))-
(SUMIFS(T_TRANS[Amount],T_TRANS[Split Type],"Split Equal",T_TRANS[Paid By],$B18)/C_NUMFRIENDS)-
SUMPRODUCT(--(T_TRANS[Split Type]="Split Unequal - %"),--(T_TRANS[Paid By]=$B18),T_TRANS[Amount],INDEX(T_TRANS[],,MATCH("Friend "&amp;MATCH(H$7,L_FRIENDS,0),T_TRANS[#Headers],0)))-
SUMPRODUCT(--(T_TRANS[Split Type]="Split Unequal - Amt"),--(T_TRANS[Paid By]=$B18),INDEX(T_TRANS[],,MATCH("Friend "&amp;MATCH(H$7,L_FRIENDS,0),T_TRANS[#Headers],0))),2)
)),"")</f>
        <v/>
      </c>
      <c r="I18" s="41" t="str">
        <f>IFERROR(IF(OR($B18="",I$7=""),"",MAX(0,ROUND(
(SUMIFS(T_TRANS[Amount],T_TRANS[Split Type],"Split Equal",T_TRANS[Paid By],I$7)/C_NUMFRIENDS)+
 SUMPRODUCT(--(T_TRANS[Split Type]="Split Unequal - %"),--(T_TRANS[Paid By]=I$7),T_TRANS[Amount],INDEX(T_TRANS[],,MATCH("Friend "&amp;MATCH($B18,L_FRIENDS,0),T_TRANS[#Headers],0)))+
SUMPRODUCT(--(T_TRANS[Split Type]="Split Unequal - Amt"),--(T_TRANS[Paid By]=I$7),INDEX(T_TRANS[],,MATCH("Friend "&amp;MATCH($B18,L_FRIENDS,0),T_TRANS[#Headers],0)))-
(SUMIFS(T_TRANS[Amount],T_TRANS[Split Type],"Split Equal",T_TRANS[Paid By],$B18)/C_NUMFRIENDS)-
SUMPRODUCT(--(T_TRANS[Split Type]="Split Unequal - %"),--(T_TRANS[Paid By]=$B18),T_TRANS[Amount],INDEX(T_TRANS[],,MATCH("Friend "&amp;MATCH(I$7,L_FRIENDS,0),T_TRANS[#Headers],0)))-
SUMPRODUCT(--(T_TRANS[Split Type]="Split Unequal - Amt"),--(T_TRANS[Paid By]=$B18),INDEX(T_TRANS[],,MATCH("Friend "&amp;MATCH(I$7,L_FRIENDS,0),T_TRANS[#Headers],0))),2)
)),"")</f>
        <v/>
      </c>
      <c r="J18" s="41" t="str">
        <f>IFERROR(IF(OR($B18="",J$7=""),"",MAX(0,ROUND(
(SUMIFS(T_TRANS[Amount],T_TRANS[Split Type],"Split Equal",T_TRANS[Paid By],J$7)/C_NUMFRIENDS)+
 SUMPRODUCT(--(T_TRANS[Split Type]="Split Unequal - %"),--(T_TRANS[Paid By]=J$7),T_TRANS[Amount],INDEX(T_TRANS[],,MATCH("Friend "&amp;MATCH($B18,L_FRIENDS,0),T_TRANS[#Headers],0)))+
SUMPRODUCT(--(T_TRANS[Split Type]="Split Unequal - Amt"),--(T_TRANS[Paid By]=J$7),INDEX(T_TRANS[],,MATCH("Friend "&amp;MATCH($B18,L_FRIENDS,0),T_TRANS[#Headers],0)))-
(SUMIFS(T_TRANS[Amount],T_TRANS[Split Type],"Split Equal",T_TRANS[Paid By],$B18)/C_NUMFRIENDS)-
SUMPRODUCT(--(T_TRANS[Split Type]="Split Unequal - %"),--(T_TRANS[Paid By]=$B18),T_TRANS[Amount],INDEX(T_TRANS[],,MATCH("Friend "&amp;MATCH(J$7,L_FRIENDS,0),T_TRANS[#Headers],0)))-
SUMPRODUCT(--(T_TRANS[Split Type]="Split Unequal - Amt"),--(T_TRANS[Paid By]=$B18),INDEX(T_TRANS[],,MATCH("Friend "&amp;MATCH(J$7,L_FRIENDS,0),T_TRANS[#Headers],0))),2)
)),"")</f>
        <v/>
      </c>
      <c r="K18" s="41" t="str">
        <f>IFERROR(IF(OR($B18="",K$7=""),"",MAX(0,ROUND(
(SUMIFS(T_TRANS[Amount],T_TRANS[Split Type],"Split Equal",T_TRANS[Paid By],K$7)/C_NUMFRIENDS)+
 SUMPRODUCT(--(T_TRANS[Split Type]="Split Unequal - %"),--(T_TRANS[Paid By]=K$7),T_TRANS[Amount],INDEX(T_TRANS[],,MATCH("Friend "&amp;MATCH($B18,L_FRIENDS,0),T_TRANS[#Headers],0)))+
SUMPRODUCT(--(T_TRANS[Split Type]="Split Unequal - Amt"),--(T_TRANS[Paid By]=K$7),INDEX(T_TRANS[],,MATCH("Friend "&amp;MATCH($B18,L_FRIENDS,0),T_TRANS[#Headers],0)))-
(SUMIFS(T_TRANS[Amount],T_TRANS[Split Type],"Split Equal",T_TRANS[Paid By],$B18)/C_NUMFRIENDS)-
SUMPRODUCT(--(T_TRANS[Split Type]="Split Unequal - %"),--(T_TRANS[Paid By]=$B18),T_TRANS[Amount],INDEX(T_TRANS[],,MATCH("Friend "&amp;MATCH(K$7,L_FRIENDS,0),T_TRANS[#Headers],0)))-
SUMPRODUCT(--(T_TRANS[Split Type]="Split Unequal - Amt"),--(T_TRANS[Paid By]=$B18),INDEX(T_TRANS[],,MATCH("Friend "&amp;MATCH(K$7,L_FRIENDS,0),T_TRANS[#Headers],0))),2)
)),"")</f>
        <v/>
      </c>
      <c r="L18" s="41" t="str">
        <f>IFERROR(IF(OR($B18="",L$7=""),"",MAX(0,ROUND(
(SUMIFS(T_TRANS[Amount],T_TRANS[Split Type],"Split Equal",T_TRANS[Paid By],L$7)/C_NUMFRIENDS)+
 SUMPRODUCT(--(T_TRANS[Split Type]="Split Unequal - %"),--(T_TRANS[Paid By]=L$7),T_TRANS[Amount],INDEX(T_TRANS[],,MATCH("Friend "&amp;MATCH($B18,L_FRIENDS,0),T_TRANS[#Headers],0)))+
SUMPRODUCT(--(T_TRANS[Split Type]="Split Unequal - Amt"),--(T_TRANS[Paid By]=L$7),INDEX(T_TRANS[],,MATCH("Friend "&amp;MATCH($B18,L_FRIENDS,0),T_TRANS[#Headers],0)))-
(SUMIFS(T_TRANS[Amount],T_TRANS[Split Type],"Split Equal",T_TRANS[Paid By],$B18)/C_NUMFRIENDS)-
SUMPRODUCT(--(T_TRANS[Split Type]="Split Unequal - %"),--(T_TRANS[Paid By]=$B18),T_TRANS[Amount],INDEX(T_TRANS[],,MATCH("Friend "&amp;MATCH(L$7,L_FRIENDS,0),T_TRANS[#Headers],0)))-
SUMPRODUCT(--(T_TRANS[Split Type]="Split Unequal - Amt"),--(T_TRANS[Paid By]=$B18),INDEX(T_TRANS[],,MATCH("Friend "&amp;MATCH(L$7,L_FRIENDS,0),T_TRANS[#Headers],0))),2)
)),"")</f>
        <v/>
      </c>
      <c r="M18" s="41" t="str">
        <f>IFERROR(IF(OR($B18="",M$7=""),"",MAX(0,ROUND(
(SUMIFS(T_TRANS[Amount],T_TRANS[Split Type],"Split Equal",T_TRANS[Paid By],M$7)/C_NUMFRIENDS)+
 SUMPRODUCT(--(T_TRANS[Split Type]="Split Unequal - %"),--(T_TRANS[Paid By]=M$7),T_TRANS[Amount],INDEX(T_TRANS[],,MATCH("Friend "&amp;MATCH($B18,L_FRIENDS,0),T_TRANS[#Headers],0)))+
SUMPRODUCT(--(T_TRANS[Split Type]="Split Unequal - Amt"),--(T_TRANS[Paid By]=M$7),INDEX(T_TRANS[],,MATCH("Friend "&amp;MATCH($B18,L_FRIENDS,0),T_TRANS[#Headers],0)))-
(SUMIFS(T_TRANS[Amount],T_TRANS[Split Type],"Split Equal",T_TRANS[Paid By],$B18)/C_NUMFRIENDS)-
SUMPRODUCT(--(T_TRANS[Split Type]="Split Unequal - %"),--(T_TRANS[Paid By]=$B18),T_TRANS[Amount],INDEX(T_TRANS[],,MATCH("Friend "&amp;MATCH(M$7,L_FRIENDS,0),T_TRANS[#Headers],0)))-
SUMPRODUCT(--(T_TRANS[Split Type]="Split Unequal - Amt"),--(T_TRANS[Paid By]=$B18),INDEX(T_TRANS[],,MATCH("Friend "&amp;MATCH(M$7,L_FRIENDS,0),T_TRANS[#Headers],0))),2)
)),"")</f>
        <v/>
      </c>
      <c r="N18" s="41" t="str">
        <f>IFERROR(IF(OR($B18="",N$7=""),"",MAX(0,ROUND(
(SUMIFS(T_TRANS[Amount],T_TRANS[Split Type],"Split Equal",T_TRANS[Paid By],N$7)/C_NUMFRIENDS)+
 SUMPRODUCT(--(T_TRANS[Split Type]="Split Unequal - %"),--(T_TRANS[Paid By]=N$7),T_TRANS[Amount],INDEX(T_TRANS[],,MATCH("Friend "&amp;MATCH($B18,L_FRIENDS,0),T_TRANS[#Headers],0)))+
SUMPRODUCT(--(T_TRANS[Split Type]="Split Unequal - Amt"),--(T_TRANS[Paid By]=N$7),INDEX(T_TRANS[],,MATCH("Friend "&amp;MATCH($B18,L_FRIENDS,0),T_TRANS[#Headers],0)))-
(SUMIFS(T_TRANS[Amount],T_TRANS[Split Type],"Split Equal",T_TRANS[Paid By],$B18)/C_NUMFRIENDS)-
SUMPRODUCT(--(T_TRANS[Split Type]="Split Unequal - %"),--(T_TRANS[Paid By]=$B18),T_TRANS[Amount],INDEX(T_TRANS[],,MATCH("Friend "&amp;MATCH(N$7,L_FRIENDS,0),T_TRANS[#Headers],0)))-
SUMPRODUCT(--(T_TRANS[Split Type]="Split Unequal - Amt"),--(T_TRANS[Paid By]=$B18),INDEX(T_TRANS[],,MATCH("Friend "&amp;MATCH(N$7,L_FRIENDS,0),T_TRANS[#Headers],0))),2)
)),"")</f>
        <v/>
      </c>
      <c r="O18" s="24"/>
      <c r="P18" s="6" t="str">
        <f t="shared" si="2"/>
        <v/>
      </c>
      <c r="Q18" s="54"/>
    </row>
    <row r="19" spans="1:17" x14ac:dyDescent="0.25">
      <c r="A19" s="65"/>
      <c r="B19" s="66" t="str">
        <f t="shared" si="1"/>
        <v/>
      </c>
      <c r="C19" s="41" t="str">
        <f>IFERROR(IF(OR($B19="",C$7=""),"",MAX(0,ROUND(
(SUMIFS(T_TRANS[Amount],T_TRANS[Split Type],"Split Equal",T_TRANS[Paid By],C$7)/C_NUMFRIENDS)+
 SUMPRODUCT(--(T_TRANS[Split Type]="Split Unequal - %"),--(T_TRANS[Paid By]=C$7),T_TRANS[Amount],INDEX(T_TRANS[],,MATCH("Friend "&amp;MATCH($B19,L_FRIENDS,0),T_TRANS[#Headers],0)))+
SUMPRODUCT(--(T_TRANS[Split Type]="Split Unequal - Amt"),--(T_TRANS[Paid By]=C$7),INDEX(T_TRANS[],,MATCH("Friend "&amp;MATCH($B19,L_FRIENDS,0),T_TRANS[#Headers],0)))-
(SUMIFS(T_TRANS[Amount],T_TRANS[Split Type],"Split Equal",T_TRANS[Paid By],$B19)/C_NUMFRIENDS)-
SUMPRODUCT(--(T_TRANS[Split Type]="Split Unequal - %"),--(T_TRANS[Paid By]=$B19),T_TRANS[Amount],INDEX(T_TRANS[],,MATCH("Friend "&amp;MATCH(C$7,L_FRIENDS,0),T_TRANS[#Headers],0)))-
SUMPRODUCT(--(T_TRANS[Split Type]="Split Unequal - Amt"),--(T_TRANS[Paid By]=$B19),INDEX(T_TRANS[],,MATCH("Friend "&amp;MATCH(C$7,L_FRIENDS,0),T_TRANS[#Headers],0))),2)
)),"")</f>
        <v/>
      </c>
      <c r="D19" s="41" t="str">
        <f>IFERROR(IF(OR($B19="",D$7=""),"",MAX(0,ROUND(
(SUMIFS(T_TRANS[Amount],T_TRANS[Split Type],"Split Equal",T_TRANS[Paid By],D$7)/C_NUMFRIENDS)+
 SUMPRODUCT(--(T_TRANS[Split Type]="Split Unequal - %"),--(T_TRANS[Paid By]=D$7),T_TRANS[Amount],INDEX(T_TRANS[],,MATCH("Friend "&amp;MATCH($B19,L_FRIENDS,0),T_TRANS[#Headers],0)))+
SUMPRODUCT(--(T_TRANS[Split Type]="Split Unequal - Amt"),--(T_TRANS[Paid By]=D$7),INDEX(T_TRANS[],,MATCH("Friend "&amp;MATCH($B19,L_FRIENDS,0),T_TRANS[#Headers],0)))-
(SUMIFS(T_TRANS[Amount],T_TRANS[Split Type],"Split Equal",T_TRANS[Paid By],$B19)/C_NUMFRIENDS)-
SUMPRODUCT(--(T_TRANS[Split Type]="Split Unequal - %"),--(T_TRANS[Paid By]=$B19),T_TRANS[Amount],INDEX(T_TRANS[],,MATCH("Friend "&amp;MATCH(D$7,L_FRIENDS,0),T_TRANS[#Headers],0)))-
SUMPRODUCT(--(T_TRANS[Split Type]="Split Unequal - Amt"),--(T_TRANS[Paid By]=$B19),INDEX(T_TRANS[],,MATCH("Friend "&amp;MATCH(D$7,L_FRIENDS,0),T_TRANS[#Headers],0))),2)
)),"")</f>
        <v/>
      </c>
      <c r="E19" s="41" t="str">
        <f>IFERROR(IF(OR($B19="",E$7=""),"",MAX(0,ROUND(
(SUMIFS(T_TRANS[Amount],T_TRANS[Split Type],"Split Equal",T_TRANS[Paid By],E$7)/C_NUMFRIENDS)+
 SUMPRODUCT(--(T_TRANS[Split Type]="Split Unequal - %"),--(T_TRANS[Paid By]=E$7),T_TRANS[Amount],INDEX(T_TRANS[],,MATCH("Friend "&amp;MATCH($B19,L_FRIENDS,0),T_TRANS[#Headers],0)))+
SUMPRODUCT(--(T_TRANS[Split Type]="Split Unequal - Amt"),--(T_TRANS[Paid By]=E$7),INDEX(T_TRANS[],,MATCH("Friend "&amp;MATCH($B19,L_FRIENDS,0),T_TRANS[#Headers],0)))-
(SUMIFS(T_TRANS[Amount],T_TRANS[Split Type],"Split Equal",T_TRANS[Paid By],$B19)/C_NUMFRIENDS)-
SUMPRODUCT(--(T_TRANS[Split Type]="Split Unequal - %"),--(T_TRANS[Paid By]=$B19),T_TRANS[Amount],INDEX(T_TRANS[],,MATCH("Friend "&amp;MATCH(E$7,L_FRIENDS,0),T_TRANS[#Headers],0)))-
SUMPRODUCT(--(T_TRANS[Split Type]="Split Unequal - Amt"),--(T_TRANS[Paid By]=$B19),INDEX(T_TRANS[],,MATCH("Friend "&amp;MATCH(E$7,L_FRIENDS,0),T_TRANS[#Headers],0))),2)
)),"")</f>
        <v/>
      </c>
      <c r="F19" s="41" t="str">
        <f>IFERROR(IF(OR($B19="",F$7=""),"",MAX(0,ROUND(
(SUMIFS(T_TRANS[Amount],T_TRANS[Split Type],"Split Equal",T_TRANS[Paid By],F$7)/C_NUMFRIENDS)+
 SUMPRODUCT(--(T_TRANS[Split Type]="Split Unequal - %"),--(T_TRANS[Paid By]=F$7),T_TRANS[Amount],INDEX(T_TRANS[],,MATCH("Friend "&amp;MATCH($B19,L_FRIENDS,0),T_TRANS[#Headers],0)))+
SUMPRODUCT(--(T_TRANS[Split Type]="Split Unequal - Amt"),--(T_TRANS[Paid By]=F$7),INDEX(T_TRANS[],,MATCH("Friend "&amp;MATCH($B19,L_FRIENDS,0),T_TRANS[#Headers],0)))-
(SUMIFS(T_TRANS[Amount],T_TRANS[Split Type],"Split Equal",T_TRANS[Paid By],$B19)/C_NUMFRIENDS)-
SUMPRODUCT(--(T_TRANS[Split Type]="Split Unequal - %"),--(T_TRANS[Paid By]=$B19),T_TRANS[Amount],INDEX(T_TRANS[],,MATCH("Friend "&amp;MATCH(F$7,L_FRIENDS,0),T_TRANS[#Headers],0)))-
SUMPRODUCT(--(T_TRANS[Split Type]="Split Unequal - Amt"),--(T_TRANS[Paid By]=$B19),INDEX(T_TRANS[],,MATCH("Friend "&amp;MATCH(F$7,L_FRIENDS,0),T_TRANS[#Headers],0))),2)
)),"")</f>
        <v/>
      </c>
      <c r="G19" s="41" t="str">
        <f>IFERROR(IF(OR($B19="",G$7=""),"",MAX(0,ROUND(
(SUMIFS(T_TRANS[Amount],T_TRANS[Split Type],"Split Equal",T_TRANS[Paid By],G$7)/C_NUMFRIENDS)+
 SUMPRODUCT(--(T_TRANS[Split Type]="Split Unequal - %"),--(T_TRANS[Paid By]=G$7),T_TRANS[Amount],INDEX(T_TRANS[],,MATCH("Friend "&amp;MATCH($B19,L_FRIENDS,0),T_TRANS[#Headers],0)))+
SUMPRODUCT(--(T_TRANS[Split Type]="Split Unequal - Amt"),--(T_TRANS[Paid By]=G$7),INDEX(T_TRANS[],,MATCH("Friend "&amp;MATCH($B19,L_FRIENDS,0),T_TRANS[#Headers],0)))-
(SUMIFS(T_TRANS[Amount],T_TRANS[Split Type],"Split Equal",T_TRANS[Paid By],$B19)/C_NUMFRIENDS)-
SUMPRODUCT(--(T_TRANS[Split Type]="Split Unequal - %"),--(T_TRANS[Paid By]=$B19),T_TRANS[Amount],INDEX(T_TRANS[],,MATCH("Friend "&amp;MATCH(G$7,L_FRIENDS,0),T_TRANS[#Headers],0)))-
SUMPRODUCT(--(T_TRANS[Split Type]="Split Unequal - Amt"),--(T_TRANS[Paid By]=$B19),INDEX(T_TRANS[],,MATCH("Friend "&amp;MATCH(G$7,L_FRIENDS,0),T_TRANS[#Headers],0))),2)
)),"")</f>
        <v/>
      </c>
      <c r="H19" s="41" t="str">
        <f>IFERROR(IF(OR($B19="",H$7=""),"",MAX(0,ROUND(
(SUMIFS(T_TRANS[Amount],T_TRANS[Split Type],"Split Equal",T_TRANS[Paid By],H$7)/C_NUMFRIENDS)+
 SUMPRODUCT(--(T_TRANS[Split Type]="Split Unequal - %"),--(T_TRANS[Paid By]=H$7),T_TRANS[Amount],INDEX(T_TRANS[],,MATCH("Friend "&amp;MATCH($B19,L_FRIENDS,0),T_TRANS[#Headers],0)))+
SUMPRODUCT(--(T_TRANS[Split Type]="Split Unequal - Amt"),--(T_TRANS[Paid By]=H$7),INDEX(T_TRANS[],,MATCH("Friend "&amp;MATCH($B19,L_FRIENDS,0),T_TRANS[#Headers],0)))-
(SUMIFS(T_TRANS[Amount],T_TRANS[Split Type],"Split Equal",T_TRANS[Paid By],$B19)/C_NUMFRIENDS)-
SUMPRODUCT(--(T_TRANS[Split Type]="Split Unequal - %"),--(T_TRANS[Paid By]=$B19),T_TRANS[Amount],INDEX(T_TRANS[],,MATCH("Friend "&amp;MATCH(H$7,L_FRIENDS,0),T_TRANS[#Headers],0)))-
SUMPRODUCT(--(T_TRANS[Split Type]="Split Unequal - Amt"),--(T_TRANS[Paid By]=$B19),INDEX(T_TRANS[],,MATCH("Friend "&amp;MATCH(H$7,L_FRIENDS,0),T_TRANS[#Headers],0))),2)
)),"")</f>
        <v/>
      </c>
      <c r="I19" s="41" t="str">
        <f>IFERROR(IF(OR($B19="",I$7=""),"",MAX(0,ROUND(
(SUMIFS(T_TRANS[Amount],T_TRANS[Split Type],"Split Equal",T_TRANS[Paid By],I$7)/C_NUMFRIENDS)+
 SUMPRODUCT(--(T_TRANS[Split Type]="Split Unequal - %"),--(T_TRANS[Paid By]=I$7),T_TRANS[Amount],INDEX(T_TRANS[],,MATCH("Friend "&amp;MATCH($B19,L_FRIENDS,0),T_TRANS[#Headers],0)))+
SUMPRODUCT(--(T_TRANS[Split Type]="Split Unequal - Amt"),--(T_TRANS[Paid By]=I$7),INDEX(T_TRANS[],,MATCH("Friend "&amp;MATCH($B19,L_FRIENDS,0),T_TRANS[#Headers],0)))-
(SUMIFS(T_TRANS[Amount],T_TRANS[Split Type],"Split Equal",T_TRANS[Paid By],$B19)/C_NUMFRIENDS)-
SUMPRODUCT(--(T_TRANS[Split Type]="Split Unequal - %"),--(T_TRANS[Paid By]=$B19),T_TRANS[Amount],INDEX(T_TRANS[],,MATCH("Friend "&amp;MATCH(I$7,L_FRIENDS,0),T_TRANS[#Headers],0)))-
SUMPRODUCT(--(T_TRANS[Split Type]="Split Unequal - Amt"),--(T_TRANS[Paid By]=$B19),INDEX(T_TRANS[],,MATCH("Friend "&amp;MATCH(I$7,L_FRIENDS,0),T_TRANS[#Headers],0))),2)
)),"")</f>
        <v/>
      </c>
      <c r="J19" s="41" t="str">
        <f>IFERROR(IF(OR($B19="",J$7=""),"",MAX(0,ROUND(
(SUMIFS(T_TRANS[Amount],T_TRANS[Split Type],"Split Equal",T_TRANS[Paid By],J$7)/C_NUMFRIENDS)+
 SUMPRODUCT(--(T_TRANS[Split Type]="Split Unequal - %"),--(T_TRANS[Paid By]=J$7),T_TRANS[Amount],INDEX(T_TRANS[],,MATCH("Friend "&amp;MATCH($B19,L_FRIENDS,0),T_TRANS[#Headers],0)))+
SUMPRODUCT(--(T_TRANS[Split Type]="Split Unequal - Amt"),--(T_TRANS[Paid By]=J$7),INDEX(T_TRANS[],,MATCH("Friend "&amp;MATCH($B19,L_FRIENDS,0),T_TRANS[#Headers],0)))-
(SUMIFS(T_TRANS[Amount],T_TRANS[Split Type],"Split Equal",T_TRANS[Paid By],$B19)/C_NUMFRIENDS)-
SUMPRODUCT(--(T_TRANS[Split Type]="Split Unequal - %"),--(T_TRANS[Paid By]=$B19),T_TRANS[Amount],INDEX(T_TRANS[],,MATCH("Friend "&amp;MATCH(J$7,L_FRIENDS,0),T_TRANS[#Headers],0)))-
SUMPRODUCT(--(T_TRANS[Split Type]="Split Unequal - Amt"),--(T_TRANS[Paid By]=$B19),INDEX(T_TRANS[],,MATCH("Friend "&amp;MATCH(J$7,L_FRIENDS,0),T_TRANS[#Headers],0))),2)
)),"")</f>
        <v/>
      </c>
      <c r="K19" s="41" t="str">
        <f>IFERROR(IF(OR($B19="",K$7=""),"",MAX(0,ROUND(
(SUMIFS(T_TRANS[Amount],T_TRANS[Split Type],"Split Equal",T_TRANS[Paid By],K$7)/C_NUMFRIENDS)+
 SUMPRODUCT(--(T_TRANS[Split Type]="Split Unequal - %"),--(T_TRANS[Paid By]=K$7),T_TRANS[Amount],INDEX(T_TRANS[],,MATCH("Friend "&amp;MATCH($B19,L_FRIENDS,0),T_TRANS[#Headers],0)))+
SUMPRODUCT(--(T_TRANS[Split Type]="Split Unequal - Amt"),--(T_TRANS[Paid By]=K$7),INDEX(T_TRANS[],,MATCH("Friend "&amp;MATCH($B19,L_FRIENDS,0),T_TRANS[#Headers],0)))-
(SUMIFS(T_TRANS[Amount],T_TRANS[Split Type],"Split Equal",T_TRANS[Paid By],$B19)/C_NUMFRIENDS)-
SUMPRODUCT(--(T_TRANS[Split Type]="Split Unequal - %"),--(T_TRANS[Paid By]=$B19),T_TRANS[Amount],INDEX(T_TRANS[],,MATCH("Friend "&amp;MATCH(K$7,L_FRIENDS,0),T_TRANS[#Headers],0)))-
SUMPRODUCT(--(T_TRANS[Split Type]="Split Unequal - Amt"),--(T_TRANS[Paid By]=$B19),INDEX(T_TRANS[],,MATCH("Friend "&amp;MATCH(K$7,L_FRIENDS,0),T_TRANS[#Headers],0))),2)
)),"")</f>
        <v/>
      </c>
      <c r="L19" s="41" t="str">
        <f>IFERROR(IF(OR($B19="",L$7=""),"",MAX(0,ROUND(
(SUMIFS(T_TRANS[Amount],T_TRANS[Split Type],"Split Equal",T_TRANS[Paid By],L$7)/C_NUMFRIENDS)+
 SUMPRODUCT(--(T_TRANS[Split Type]="Split Unequal - %"),--(T_TRANS[Paid By]=L$7),T_TRANS[Amount],INDEX(T_TRANS[],,MATCH("Friend "&amp;MATCH($B19,L_FRIENDS,0),T_TRANS[#Headers],0)))+
SUMPRODUCT(--(T_TRANS[Split Type]="Split Unequal - Amt"),--(T_TRANS[Paid By]=L$7),INDEX(T_TRANS[],,MATCH("Friend "&amp;MATCH($B19,L_FRIENDS,0),T_TRANS[#Headers],0)))-
(SUMIFS(T_TRANS[Amount],T_TRANS[Split Type],"Split Equal",T_TRANS[Paid By],$B19)/C_NUMFRIENDS)-
SUMPRODUCT(--(T_TRANS[Split Type]="Split Unequal - %"),--(T_TRANS[Paid By]=$B19),T_TRANS[Amount],INDEX(T_TRANS[],,MATCH("Friend "&amp;MATCH(L$7,L_FRIENDS,0),T_TRANS[#Headers],0)))-
SUMPRODUCT(--(T_TRANS[Split Type]="Split Unequal - Amt"),--(T_TRANS[Paid By]=$B19),INDEX(T_TRANS[],,MATCH("Friend "&amp;MATCH(L$7,L_FRIENDS,0),T_TRANS[#Headers],0))),2)
)),"")</f>
        <v/>
      </c>
      <c r="M19" s="41" t="str">
        <f>IFERROR(IF(OR($B19="",M$7=""),"",MAX(0,ROUND(
(SUMIFS(T_TRANS[Amount],T_TRANS[Split Type],"Split Equal",T_TRANS[Paid By],M$7)/C_NUMFRIENDS)+
 SUMPRODUCT(--(T_TRANS[Split Type]="Split Unequal - %"),--(T_TRANS[Paid By]=M$7),T_TRANS[Amount],INDEX(T_TRANS[],,MATCH("Friend "&amp;MATCH($B19,L_FRIENDS,0),T_TRANS[#Headers],0)))+
SUMPRODUCT(--(T_TRANS[Split Type]="Split Unequal - Amt"),--(T_TRANS[Paid By]=M$7),INDEX(T_TRANS[],,MATCH("Friend "&amp;MATCH($B19,L_FRIENDS,0),T_TRANS[#Headers],0)))-
(SUMIFS(T_TRANS[Amount],T_TRANS[Split Type],"Split Equal",T_TRANS[Paid By],$B19)/C_NUMFRIENDS)-
SUMPRODUCT(--(T_TRANS[Split Type]="Split Unequal - %"),--(T_TRANS[Paid By]=$B19),T_TRANS[Amount],INDEX(T_TRANS[],,MATCH("Friend "&amp;MATCH(M$7,L_FRIENDS,0),T_TRANS[#Headers],0)))-
SUMPRODUCT(--(T_TRANS[Split Type]="Split Unequal - Amt"),--(T_TRANS[Paid By]=$B19),INDEX(T_TRANS[],,MATCH("Friend "&amp;MATCH(M$7,L_FRIENDS,0),T_TRANS[#Headers],0))),2)
)),"")</f>
        <v/>
      </c>
      <c r="N19" s="41" t="str">
        <f>IFERROR(IF(OR($B19="",N$7=""),"",MAX(0,ROUND(
(SUMIFS(T_TRANS[Amount],T_TRANS[Split Type],"Split Equal",T_TRANS[Paid By],N$7)/C_NUMFRIENDS)+
 SUMPRODUCT(--(T_TRANS[Split Type]="Split Unequal - %"),--(T_TRANS[Paid By]=N$7),T_TRANS[Amount],INDEX(T_TRANS[],,MATCH("Friend "&amp;MATCH($B19,L_FRIENDS,0),T_TRANS[#Headers],0)))+
SUMPRODUCT(--(T_TRANS[Split Type]="Split Unequal - Amt"),--(T_TRANS[Paid By]=N$7),INDEX(T_TRANS[],,MATCH("Friend "&amp;MATCH($B19,L_FRIENDS,0),T_TRANS[#Headers],0)))-
(SUMIFS(T_TRANS[Amount],T_TRANS[Split Type],"Split Equal",T_TRANS[Paid By],$B19)/C_NUMFRIENDS)-
SUMPRODUCT(--(T_TRANS[Split Type]="Split Unequal - %"),--(T_TRANS[Paid By]=$B19),T_TRANS[Amount],INDEX(T_TRANS[],,MATCH("Friend "&amp;MATCH(N$7,L_FRIENDS,0),T_TRANS[#Headers],0)))-
SUMPRODUCT(--(T_TRANS[Split Type]="Split Unequal - Amt"),--(T_TRANS[Paid By]=$B19),INDEX(T_TRANS[],,MATCH("Friend "&amp;MATCH(N$7,L_FRIENDS,0),T_TRANS[#Headers],0))),2)
)),"")</f>
        <v/>
      </c>
      <c r="O19" s="24"/>
      <c r="P19" s="6" t="str">
        <f t="shared" si="2"/>
        <v/>
      </c>
      <c r="Q19" s="54"/>
    </row>
    <row r="20" spans="1:17" ht="7.5" customHeight="1" x14ac:dyDescent="0.25">
      <c r="A20" s="55"/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54"/>
    </row>
    <row r="21" spans="1:17" x14ac:dyDescent="0.25">
      <c r="A21" s="55"/>
      <c r="B21" s="67" t="s">
        <v>59</v>
      </c>
      <c r="C21" s="6" t="str">
        <f t="shared" ref="C21:N21" si="3">IF(C7="","",SUM(C8:C19))</f>
        <v/>
      </c>
      <c r="D21" s="6" t="str">
        <f t="shared" si="3"/>
        <v/>
      </c>
      <c r="E21" s="6" t="str">
        <f t="shared" si="3"/>
        <v/>
      </c>
      <c r="F21" s="6" t="str">
        <f t="shared" si="3"/>
        <v/>
      </c>
      <c r="G21" s="6" t="str">
        <f t="shared" si="3"/>
        <v/>
      </c>
      <c r="H21" s="6" t="str">
        <f t="shared" si="3"/>
        <v/>
      </c>
      <c r="I21" s="6" t="str">
        <f t="shared" si="3"/>
        <v/>
      </c>
      <c r="J21" s="6" t="str">
        <f t="shared" si="3"/>
        <v/>
      </c>
      <c r="K21" s="6" t="str">
        <f t="shared" si="3"/>
        <v/>
      </c>
      <c r="L21" s="6" t="str">
        <f t="shared" si="3"/>
        <v/>
      </c>
      <c r="M21" s="6" t="str">
        <f t="shared" si="3"/>
        <v/>
      </c>
      <c r="N21" s="6" t="str">
        <f t="shared" si="3"/>
        <v/>
      </c>
      <c r="O21" s="24"/>
      <c r="P21" s="68"/>
      <c r="Q21" s="54"/>
    </row>
    <row r="22" spans="1:17" x14ac:dyDescent="0.25">
      <c r="A22" s="55"/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54"/>
    </row>
    <row r="23" spans="1:17" x14ac:dyDescent="0.25">
      <c r="A23" s="55"/>
      <c r="B23" s="24"/>
      <c r="C23" s="24"/>
      <c r="D23" s="24"/>
      <c r="E23" s="24"/>
      <c r="F23" s="24"/>
      <c r="G23" s="24"/>
      <c r="H23" s="24"/>
      <c r="I23" s="24"/>
      <c r="J23" s="24"/>
      <c r="K23" s="82" t="s">
        <v>59</v>
      </c>
      <c r="L23" s="82"/>
      <c r="M23" s="81" t="s">
        <v>60</v>
      </c>
      <c r="N23" s="81"/>
      <c r="O23" s="24"/>
      <c r="P23" s="24"/>
      <c r="Q23" s="54"/>
    </row>
    <row r="24" spans="1:17" x14ac:dyDescent="0.25">
      <c r="A24" s="55"/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54"/>
    </row>
    <row r="25" spans="1:17" ht="27" customHeight="1" x14ac:dyDescent="0.25">
      <c r="A25" s="55"/>
      <c r="B25" s="69" t="s">
        <v>49</v>
      </c>
      <c r="C25" s="70" t="s">
        <v>23</v>
      </c>
      <c r="D25" s="70" t="s">
        <v>24</v>
      </c>
      <c r="E25" s="70" t="s">
        <v>39</v>
      </c>
      <c r="F25" s="71" t="s">
        <v>40</v>
      </c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54"/>
    </row>
    <row r="26" spans="1:17" x14ac:dyDescent="0.25">
      <c r="A26" s="55"/>
      <c r="B26" s="72" t="str">
        <f t="shared" ref="B26:B37" si="4">B8</f>
        <v/>
      </c>
      <c r="C26" s="8" t="str">
        <f>IFERROR(IF($B26="","",ROUND(SUMIF(T_TRANS[Paid By],$B26,T_TRANS[Amount]),2)),"")</f>
        <v/>
      </c>
      <c r="D26" s="9" t="str">
        <f>IFERROR(IF($B26="","",ROUND((SUMIFS(T_TRANS[Amount],T_TRANS[Split Type],"Split Equal")/C_NUMFRIENDS)+ SUMPRODUCT(--(T_TRANS[Split Type]="Split Unequal - %"),T_TRANS[Amount],INDEX(T_TRANS[],,MATCH("Friend "&amp;MATCH($B26,L_FRIENDS,0),T_TRANS[#Headers],0)))+ SUMPRODUCT(--(T_TRANS[Split Type]="Split Unequal - Amt"),INDEX(T_TRANS[],,MATCH("Friend "&amp;MATCH($B26,L_FRIENDS,0),T_TRANS[#Headers],0))),2)),"")</f>
        <v/>
      </c>
      <c r="E26" s="22" t="str">
        <f t="shared" ref="E26:E37" si="5">IFERROR((C26-D26),"")</f>
        <v/>
      </c>
      <c r="F26" s="23" t="str">
        <f t="shared" ref="F26:F37" si="6">IFERROR(ABS(IFERROR(INDEX($C$21:$N$21,MATCH($B26,L_FRIENDS,0))-INDEX($P$8:$P$19,MATCH($B26,L_FRIENDS,0)),""))-ABS(E26),"")</f>
        <v/>
      </c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54"/>
    </row>
    <row r="27" spans="1:17" x14ac:dyDescent="0.25">
      <c r="A27" s="55"/>
      <c r="B27" s="72" t="str">
        <f t="shared" si="4"/>
        <v/>
      </c>
      <c r="C27" s="10" t="str">
        <f>IFERROR(IF($B27="","",ROUND(SUMIF(T_TRANS[Paid By],$B27,T_TRANS[Amount]),2)),"")</f>
        <v/>
      </c>
      <c r="D27" s="7" t="str">
        <f>IFERROR(IF($B27="","",ROUND((SUMIFS(T_TRANS[Amount],T_TRANS[Split Type],"Split Equal")/C_NUMFRIENDS)+ SUMPRODUCT(--(T_TRANS[Split Type]="Split Unequal - %"),T_TRANS[Amount],INDEX(T_TRANS[],,MATCH("Friend "&amp;MATCH($B27,L_FRIENDS,0),T_TRANS[#Headers],0)))+ SUMPRODUCT(--(T_TRANS[Split Type]="Split Unequal - Amt"),INDEX(T_TRANS[],,MATCH("Friend "&amp;MATCH($B27,L_FRIENDS,0),T_TRANS[#Headers],0))),2)),"")</f>
        <v/>
      </c>
      <c r="E27" s="24" t="str">
        <f t="shared" si="5"/>
        <v/>
      </c>
      <c r="F27" s="25" t="str">
        <f t="shared" si="6"/>
        <v/>
      </c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54"/>
    </row>
    <row r="28" spans="1:17" x14ac:dyDescent="0.25">
      <c r="A28" s="55"/>
      <c r="B28" s="72" t="str">
        <f t="shared" si="4"/>
        <v/>
      </c>
      <c r="C28" s="10" t="str">
        <f>IFERROR(IF($B28="","",ROUND(SUMIF(T_TRANS[Paid By],$B28,T_TRANS[Amount]),2)),"")</f>
        <v/>
      </c>
      <c r="D28" s="7" t="str">
        <f>IFERROR(IF($B28="","",ROUND((SUMIFS(T_TRANS[Amount],T_TRANS[Split Type],"Split Equal")/C_NUMFRIENDS)+ SUMPRODUCT(--(T_TRANS[Split Type]="Split Unequal - %"),T_TRANS[Amount],INDEX(T_TRANS[],,MATCH("Friend "&amp;MATCH($B28,L_FRIENDS,0),T_TRANS[#Headers],0)))+ SUMPRODUCT(--(T_TRANS[Split Type]="Split Unequal - Amt"),INDEX(T_TRANS[],,MATCH("Friend "&amp;MATCH($B28,L_FRIENDS,0),T_TRANS[#Headers],0))),2)),"")</f>
        <v/>
      </c>
      <c r="E28" s="24" t="str">
        <f t="shared" si="5"/>
        <v/>
      </c>
      <c r="F28" s="25" t="str">
        <f t="shared" si="6"/>
        <v/>
      </c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54"/>
    </row>
    <row r="29" spans="1:17" x14ac:dyDescent="0.25">
      <c r="A29" s="55"/>
      <c r="B29" s="72" t="str">
        <f t="shared" si="4"/>
        <v/>
      </c>
      <c r="C29" s="10" t="str">
        <f>IFERROR(IF($B29="","",ROUND(SUMIF(T_TRANS[Paid By],$B29,T_TRANS[Amount]),2)),"")</f>
        <v/>
      </c>
      <c r="D29" s="7" t="str">
        <f>IFERROR(IF($B29="","",ROUND((SUMIFS(T_TRANS[Amount],T_TRANS[Split Type],"Split Equal")/C_NUMFRIENDS)+ SUMPRODUCT(--(T_TRANS[Split Type]="Split Unequal - %"),T_TRANS[Amount],INDEX(T_TRANS[],,MATCH("Friend "&amp;MATCH($B29,L_FRIENDS,0),T_TRANS[#Headers],0)))+ SUMPRODUCT(--(T_TRANS[Split Type]="Split Unequal - Amt"),INDEX(T_TRANS[],,MATCH("Friend "&amp;MATCH($B29,L_FRIENDS,0),T_TRANS[#Headers],0))),2)),"")</f>
        <v/>
      </c>
      <c r="E29" s="24" t="str">
        <f t="shared" si="5"/>
        <v/>
      </c>
      <c r="F29" s="25" t="str">
        <f t="shared" si="6"/>
        <v/>
      </c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54"/>
    </row>
    <row r="30" spans="1:17" x14ac:dyDescent="0.25">
      <c r="A30" s="55"/>
      <c r="B30" s="72" t="str">
        <f t="shared" si="4"/>
        <v/>
      </c>
      <c r="C30" s="10" t="str">
        <f>IFERROR(IF($B30="","",ROUND(SUMIF(T_TRANS[Paid By],$B30,T_TRANS[Amount]),2)),"")</f>
        <v/>
      </c>
      <c r="D30" s="7" t="str">
        <f>IFERROR(IF($B30="","",ROUND((SUMIFS(T_TRANS[Amount],T_TRANS[Split Type],"Split Equal")/C_NUMFRIENDS)+ SUMPRODUCT(--(T_TRANS[Split Type]="Split Unequal - %"),T_TRANS[Amount],INDEX(T_TRANS[],,MATCH("Friend "&amp;MATCH($B30,L_FRIENDS,0),T_TRANS[#Headers],0)))+ SUMPRODUCT(--(T_TRANS[Split Type]="Split Unequal - Amt"),INDEX(T_TRANS[],,MATCH("Friend "&amp;MATCH($B30,L_FRIENDS,0),T_TRANS[#Headers],0))),2)),"")</f>
        <v/>
      </c>
      <c r="E30" s="24" t="str">
        <f t="shared" si="5"/>
        <v/>
      </c>
      <c r="F30" s="25" t="str">
        <f t="shared" si="6"/>
        <v/>
      </c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54"/>
    </row>
    <row r="31" spans="1:17" x14ac:dyDescent="0.25">
      <c r="A31" s="55"/>
      <c r="B31" s="72" t="str">
        <f t="shared" si="4"/>
        <v/>
      </c>
      <c r="C31" s="10" t="str">
        <f>IFERROR(IF($B31="","",ROUND(SUMIF(T_TRANS[Paid By],$B31,T_TRANS[Amount]),2)),"")</f>
        <v/>
      </c>
      <c r="D31" s="7" t="str">
        <f>IFERROR(IF($B31="","",ROUND((SUMIFS(T_TRANS[Amount],T_TRANS[Split Type],"Split Equal")/C_NUMFRIENDS)+ SUMPRODUCT(--(T_TRANS[Split Type]="Split Unequal - %"),T_TRANS[Amount],INDEX(T_TRANS[],,MATCH("Friend "&amp;MATCH($B31,L_FRIENDS,0),T_TRANS[#Headers],0)))+ SUMPRODUCT(--(T_TRANS[Split Type]="Split Unequal - Amt"),INDEX(T_TRANS[],,MATCH("Friend "&amp;MATCH($B31,L_FRIENDS,0),T_TRANS[#Headers],0))),2)),"")</f>
        <v/>
      </c>
      <c r="E31" s="24" t="str">
        <f t="shared" si="5"/>
        <v/>
      </c>
      <c r="F31" s="25" t="str">
        <f t="shared" si="6"/>
        <v/>
      </c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54"/>
    </row>
    <row r="32" spans="1:17" x14ac:dyDescent="0.25">
      <c r="A32" s="55"/>
      <c r="B32" s="72" t="str">
        <f t="shared" si="4"/>
        <v/>
      </c>
      <c r="C32" s="10" t="str">
        <f>IFERROR(IF($B32="","",ROUND(SUMIF(T_TRANS[Paid By],$B32,T_TRANS[Amount]),2)),"")</f>
        <v/>
      </c>
      <c r="D32" s="7" t="str">
        <f>IFERROR(IF($B32="","",ROUND((SUMIFS(T_TRANS[Amount],T_TRANS[Split Type],"Split Equal")/C_NUMFRIENDS)+ SUMPRODUCT(--(T_TRANS[Split Type]="Split Unequal - %"),T_TRANS[Amount],INDEX(T_TRANS[],,MATCH("Friend "&amp;MATCH($B32,L_FRIENDS,0),T_TRANS[#Headers],0)))+ SUMPRODUCT(--(T_TRANS[Split Type]="Split Unequal - Amt"),INDEX(T_TRANS[],,MATCH("Friend "&amp;MATCH($B32,L_FRIENDS,0),T_TRANS[#Headers],0))),2)),"")</f>
        <v/>
      </c>
      <c r="E32" s="24" t="str">
        <f t="shared" si="5"/>
        <v/>
      </c>
      <c r="F32" s="25" t="str">
        <f t="shared" si="6"/>
        <v/>
      </c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54"/>
    </row>
    <row r="33" spans="1:17" x14ac:dyDescent="0.25">
      <c r="A33" s="55"/>
      <c r="B33" s="72" t="str">
        <f t="shared" si="4"/>
        <v/>
      </c>
      <c r="C33" s="10" t="str">
        <f>IFERROR(IF($B33="","",ROUND(SUMIF(T_TRANS[Paid By],$B33,T_TRANS[Amount]),2)),"")</f>
        <v/>
      </c>
      <c r="D33" s="7" t="str">
        <f>IFERROR(IF($B33="","",ROUND((SUMIFS(T_TRANS[Amount],T_TRANS[Split Type],"Split Equal")/C_NUMFRIENDS)+ SUMPRODUCT(--(T_TRANS[Split Type]="Split Unequal - %"),T_TRANS[Amount],INDEX(T_TRANS[],,MATCH("Friend "&amp;MATCH($B33,L_FRIENDS,0),T_TRANS[#Headers],0)))+ SUMPRODUCT(--(T_TRANS[Split Type]="Split Unequal - Amt"),INDEX(T_TRANS[],,MATCH("Friend "&amp;MATCH($B33,L_FRIENDS,0),T_TRANS[#Headers],0))),2)),"")</f>
        <v/>
      </c>
      <c r="E33" s="24" t="str">
        <f t="shared" si="5"/>
        <v/>
      </c>
      <c r="F33" s="25" t="str">
        <f t="shared" si="6"/>
        <v/>
      </c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54"/>
    </row>
    <row r="34" spans="1:17" x14ac:dyDescent="0.25">
      <c r="A34" s="55"/>
      <c r="B34" s="72" t="str">
        <f t="shared" si="4"/>
        <v/>
      </c>
      <c r="C34" s="10" t="str">
        <f>IFERROR(IF($B34="","",ROUND(SUMIF(T_TRANS[Paid By],$B34,T_TRANS[Amount]),2)),"")</f>
        <v/>
      </c>
      <c r="D34" s="7" t="str">
        <f>IFERROR(IF($B34="","",ROUND((SUMIFS(T_TRANS[Amount],T_TRANS[Split Type],"Split Equal")/C_NUMFRIENDS)+ SUMPRODUCT(--(T_TRANS[Split Type]="Split Unequal - %"),T_TRANS[Amount],INDEX(T_TRANS[],,MATCH("Friend "&amp;MATCH($B34,L_FRIENDS,0),T_TRANS[#Headers],0)))+ SUMPRODUCT(--(T_TRANS[Split Type]="Split Unequal - Amt"),INDEX(T_TRANS[],,MATCH("Friend "&amp;MATCH($B34,L_FRIENDS,0),T_TRANS[#Headers],0))),2)),"")</f>
        <v/>
      </c>
      <c r="E34" s="24" t="str">
        <f t="shared" si="5"/>
        <v/>
      </c>
      <c r="F34" s="25" t="str">
        <f t="shared" si="6"/>
        <v/>
      </c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54"/>
    </row>
    <row r="35" spans="1:17" x14ac:dyDescent="0.25">
      <c r="A35" s="55"/>
      <c r="B35" s="72" t="str">
        <f t="shared" si="4"/>
        <v/>
      </c>
      <c r="C35" s="10" t="str">
        <f>IFERROR(IF($B35="","",ROUND(SUMIF(T_TRANS[Paid By],$B35,T_TRANS[Amount]),2)),"")</f>
        <v/>
      </c>
      <c r="D35" s="7" t="str">
        <f>IFERROR(IF($B35="","",ROUND((SUMIFS(T_TRANS[Amount],T_TRANS[Split Type],"Split Equal")/C_NUMFRIENDS)+ SUMPRODUCT(--(T_TRANS[Split Type]="Split Unequal - %"),T_TRANS[Amount],INDEX(T_TRANS[],,MATCH("Friend "&amp;MATCH($B35,L_FRIENDS,0),T_TRANS[#Headers],0)))+ SUMPRODUCT(--(T_TRANS[Split Type]="Split Unequal - Amt"),INDEX(T_TRANS[],,MATCH("Friend "&amp;MATCH($B35,L_FRIENDS,0),T_TRANS[#Headers],0))),2)),"")</f>
        <v/>
      </c>
      <c r="E35" s="24" t="str">
        <f t="shared" si="5"/>
        <v/>
      </c>
      <c r="F35" s="26" t="str">
        <f t="shared" si="6"/>
        <v/>
      </c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54"/>
    </row>
    <row r="36" spans="1:17" x14ac:dyDescent="0.25">
      <c r="A36" s="55"/>
      <c r="B36" s="72" t="str">
        <f t="shared" si="4"/>
        <v/>
      </c>
      <c r="C36" s="10" t="str">
        <f>IFERROR(IF($B36="","",ROUND(SUMIF(T_TRANS[Paid By],$B36,T_TRANS[Amount]),2)),"")</f>
        <v/>
      </c>
      <c r="D36" s="7" t="str">
        <f>IFERROR(IF($B36="","",ROUND((SUMIFS(T_TRANS[Amount],T_TRANS[Split Type],"Split Equal")/C_NUMFRIENDS)+ SUMPRODUCT(--(T_TRANS[Split Type]="Split Unequal - %"),T_TRANS[Amount],INDEX(T_TRANS[],,MATCH("Friend "&amp;MATCH($B36,L_FRIENDS,0),T_TRANS[#Headers],0)))+ SUMPRODUCT(--(T_TRANS[Split Type]="Split Unequal - Amt"),INDEX(T_TRANS[],,MATCH("Friend "&amp;MATCH($B36,L_FRIENDS,0),T_TRANS[#Headers],0))),2)),"")</f>
        <v/>
      </c>
      <c r="E36" s="24" t="str">
        <f t="shared" si="5"/>
        <v/>
      </c>
      <c r="F36" s="26" t="str">
        <f t="shared" si="6"/>
        <v/>
      </c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54"/>
    </row>
    <row r="37" spans="1:17" x14ac:dyDescent="0.25">
      <c r="A37" s="55"/>
      <c r="B37" s="72" t="str">
        <f t="shared" si="4"/>
        <v/>
      </c>
      <c r="C37" s="11" t="str">
        <f>IFERROR(IF($B37="","",ROUND(SUMIF(T_TRANS[Paid By],$B37,T_TRANS[Amount]),2)),"")</f>
        <v/>
      </c>
      <c r="D37" s="12" t="str">
        <f>IFERROR(IF($B37="","",ROUND((SUMIFS(T_TRANS[Amount],T_TRANS[Split Type],"Split Equal")/C_NUMFRIENDS)+ SUMPRODUCT(--(T_TRANS[Split Type]="Split Unequal - %"),T_TRANS[Amount],INDEX(T_TRANS[],,MATCH("Friend "&amp;MATCH($B37,L_FRIENDS,0),T_TRANS[#Headers],0)))+ SUMPRODUCT(--(T_TRANS[Split Type]="Split Unequal - Amt"),INDEX(T_TRANS[],,MATCH("Friend "&amp;MATCH($B37,L_FRIENDS,0),T_TRANS[#Headers],0))),2)),"")</f>
        <v/>
      </c>
      <c r="E37" s="27" t="str">
        <f t="shared" si="5"/>
        <v/>
      </c>
      <c r="F37" s="28" t="str">
        <f t="shared" si="6"/>
        <v/>
      </c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54"/>
    </row>
    <row r="38" spans="1:17" x14ac:dyDescent="0.25">
      <c r="A38" s="55"/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54"/>
    </row>
    <row r="39" spans="1:17" x14ac:dyDescent="0.25">
      <c r="A39" s="55"/>
      <c r="B39" s="24"/>
      <c r="C39" s="68">
        <f>SUM(C26:C37)</f>
        <v>0</v>
      </c>
      <c r="D39" s="68">
        <f>SUM(D26:D37)</f>
        <v>0</v>
      </c>
      <c r="E39" s="73"/>
      <c r="F39" s="68">
        <f>SUM(F26:F37)</f>
        <v>0</v>
      </c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54"/>
    </row>
    <row r="40" spans="1:17" x14ac:dyDescent="0.25">
      <c r="A40" s="55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54"/>
    </row>
    <row r="41" spans="1:17" x14ac:dyDescent="0.25">
      <c r="A41" s="74"/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75"/>
    </row>
  </sheetData>
  <sheetProtection algorithmName="SHA-512" hashValue="3UeRIEr+0uOZdOL9iSbL+MZYF94RPcW09OuzEF8gsMgzCrg1fBfGytqBxZB9SPKkOpPPO0UOwIQklhXYyfrDDA==" saltValue="CzCqSGpFVzZFuW17QAAlBg==" spinCount="100000" sheet="1" objects="1" scenarios="1" formatCells="0" formatColumns="0" formatRows="0"/>
  <mergeCells count="8">
    <mergeCell ref="M23:N23"/>
    <mergeCell ref="K23:L23"/>
    <mergeCell ref="E2:F2"/>
    <mergeCell ref="I2:J2"/>
    <mergeCell ref="M2:N2"/>
    <mergeCell ref="E3:F3"/>
    <mergeCell ref="I3:J3"/>
    <mergeCell ref="M3:N3"/>
  </mergeCells>
  <conditionalFormatting sqref="C21:N21 P8:P19 B8:B19 C7:N19">
    <cfRule type="expression" dxfId="2" priority="3">
      <formula>AND(B$7=I_FRIENDSEL,B$7&lt;&gt;"")</formula>
    </cfRule>
  </conditionalFormatting>
  <conditionalFormatting sqref="C21:N21 P8:P19 B8:B19 C7:N19">
    <cfRule type="expression" dxfId="1" priority="4">
      <formula>AND($B7=I_FRIENDSEL,$B7&lt;&gt;"")</formula>
    </cfRule>
  </conditionalFormatting>
  <conditionalFormatting sqref="L5:N5">
    <cfRule type="expression" dxfId="0" priority="2">
      <formula>$K$5&gt;0</formula>
    </cfRule>
  </conditionalFormatting>
  <dataValidations count="1">
    <dataValidation type="list" allowBlank="1" showInputMessage="1" showErrorMessage="1" sqref="B3">
      <formula1>L_FRIENDS</formula1>
    </dataValidation>
  </dataValidations>
  <printOptions horizontalCentered="1" verticalCentered="1"/>
  <pageMargins left="0.5" right="0.25" top="0.5" bottom="0.5" header="0.3" footer="0.3"/>
  <pageSetup scale="73" orientation="landscape" horizontalDpi="4294967293" verticalDpi="0" r:id="rId1"/>
  <legacy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" id="{7ACF2922-CF54-47B4-97CC-873B9DC91838}">
            <x14:iconSet iconSet="3Flags" custom="1">
              <x14:cfvo type="percent">
                <xm:f>0</xm:f>
              </x14:cfvo>
              <x14:cfvo type="num">
                <xm:f>0</xm:f>
              </x14:cfvo>
              <x14:cfvo type="num" gte="0">
                <xm:f>0</xm:f>
              </x14:cfvo>
              <x14:cfIcon iconSet="NoIcons" iconId="0"/>
              <x14:cfIcon iconSet="NoIcons" iconId="0"/>
              <x14:cfIcon iconSet="3Flags" iconId="0"/>
            </x14:iconSet>
          </x14:cfRule>
          <xm:sqref>K5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HOME</vt:lpstr>
      <vt:lpstr>EXPENSES</vt:lpstr>
      <vt:lpstr>REPORT</vt:lpstr>
      <vt:lpstr>C_NUMFRIENDS</vt:lpstr>
      <vt:lpstr>I_FRIENDSEL</vt:lpstr>
      <vt:lpstr>L_FRIENDS</vt:lpstr>
      <vt:lpstr>REPORT!Print_Area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ind zara</dc:creator>
  <cp:lastModifiedBy>ind zara</cp:lastModifiedBy>
  <cp:lastPrinted>2016-09-08T11:25:09Z</cp:lastPrinted>
  <dcterms:created xsi:type="dcterms:W3CDTF">2016-09-03T16:40:56Z</dcterms:created>
  <dcterms:modified xsi:type="dcterms:W3CDTF">2016-09-08T13:12:14Z</dcterms:modified>
</cp:coreProperties>
</file>